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ui\Desktop\"/>
    </mc:Choice>
  </mc:AlternateContent>
  <xr:revisionPtr revIDLastSave="0" documentId="8_{B8B58966-18D9-4DB3-B8CC-034622A778FD}" xr6:coauthVersionLast="45" xr6:coauthVersionMax="45" xr10:uidLastSave="{00000000-0000-0000-0000-000000000000}"/>
  <bookViews>
    <workbookView xWindow="720" yWindow="165" windowWidth="14610" windowHeight="10845" xr2:uid="{C1BC73FC-7AF1-4D08-8B21-27CFB009B75C}"/>
  </bookViews>
  <sheets>
    <sheet name="総括表" sheetId="1" r:id="rId1"/>
    <sheet name="1垂井町クリーンセンター" sheetId="2" r:id="rId2"/>
    <sheet name="2垂井町浄化センター" sheetId="3" r:id="rId3"/>
    <sheet name="3垂井町上水道第１水源地" sheetId="4" r:id="rId4"/>
    <sheet name="4垂井町上水道第２水源地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G15" i="1"/>
  <c r="E15" i="1"/>
  <c r="M14" i="1"/>
  <c r="L14" i="1"/>
  <c r="K14" i="1"/>
  <c r="G14" i="1"/>
  <c r="E14" i="1"/>
  <c r="M13" i="1"/>
  <c r="L13" i="1"/>
  <c r="K13" i="1"/>
  <c r="G13" i="1"/>
  <c r="E13" i="1"/>
  <c r="J12" i="1"/>
  <c r="I12" i="1"/>
  <c r="G12" i="1"/>
  <c r="E12" i="1"/>
  <c r="F26" i="5" l="1"/>
  <c r="E26" i="5"/>
  <c r="D26" i="5"/>
  <c r="J25" i="5"/>
  <c r="G25" i="5"/>
  <c r="I25" i="5" s="1"/>
  <c r="J24" i="5"/>
  <c r="G24" i="5"/>
  <c r="I24" i="5" s="1"/>
  <c r="J23" i="5"/>
  <c r="G23" i="5"/>
  <c r="I23" i="5" s="1"/>
  <c r="J22" i="5"/>
  <c r="G22" i="5"/>
  <c r="I22" i="5" s="1"/>
  <c r="J21" i="5"/>
  <c r="G21" i="5"/>
  <c r="I21" i="5" s="1"/>
  <c r="J20" i="5"/>
  <c r="G20" i="5"/>
  <c r="I20" i="5" s="1"/>
  <c r="J19" i="5"/>
  <c r="I19" i="5"/>
  <c r="G19" i="5"/>
  <c r="J18" i="5"/>
  <c r="G18" i="5"/>
  <c r="I18" i="5" s="1"/>
  <c r="J17" i="5"/>
  <c r="G17" i="5"/>
  <c r="I17" i="5" s="1"/>
  <c r="J16" i="5"/>
  <c r="G16" i="5"/>
  <c r="I16" i="5" s="1"/>
  <c r="J15" i="5"/>
  <c r="G15" i="5"/>
  <c r="I15" i="5" s="1"/>
  <c r="J14" i="5"/>
  <c r="G14" i="5"/>
  <c r="F26" i="4"/>
  <c r="E26" i="4"/>
  <c r="D26" i="4"/>
  <c r="J25" i="4"/>
  <c r="G25" i="4"/>
  <c r="I25" i="4" s="1"/>
  <c r="J24" i="4"/>
  <c r="I24" i="4"/>
  <c r="K24" i="4" s="1"/>
  <c r="G24" i="4"/>
  <c r="J23" i="4"/>
  <c r="G23" i="4"/>
  <c r="I23" i="4" s="1"/>
  <c r="J22" i="4"/>
  <c r="G22" i="4"/>
  <c r="I22" i="4" s="1"/>
  <c r="J21" i="4"/>
  <c r="G21" i="4"/>
  <c r="I21" i="4" s="1"/>
  <c r="J20" i="4"/>
  <c r="G20" i="4"/>
  <c r="I20" i="4" s="1"/>
  <c r="J19" i="4"/>
  <c r="G19" i="4"/>
  <c r="I19" i="4" s="1"/>
  <c r="J18" i="4"/>
  <c r="G18" i="4"/>
  <c r="I18" i="4" s="1"/>
  <c r="J17" i="4"/>
  <c r="G17" i="4"/>
  <c r="I17" i="4" s="1"/>
  <c r="J16" i="4"/>
  <c r="I16" i="4"/>
  <c r="G16" i="4"/>
  <c r="J15" i="4"/>
  <c r="G15" i="4"/>
  <c r="I15" i="4" s="1"/>
  <c r="J14" i="4"/>
  <c r="G14" i="4"/>
  <c r="F26" i="3"/>
  <c r="E26" i="3"/>
  <c r="D26" i="3"/>
  <c r="J25" i="3"/>
  <c r="G25" i="3"/>
  <c r="I25" i="3" s="1"/>
  <c r="K25" i="3" s="1"/>
  <c r="J24" i="3"/>
  <c r="G24" i="3"/>
  <c r="I24" i="3" s="1"/>
  <c r="J23" i="3"/>
  <c r="G23" i="3"/>
  <c r="I23" i="3" s="1"/>
  <c r="J22" i="3"/>
  <c r="G22" i="3"/>
  <c r="I22" i="3" s="1"/>
  <c r="J21" i="3"/>
  <c r="G21" i="3"/>
  <c r="I21" i="3" s="1"/>
  <c r="J20" i="3"/>
  <c r="G20" i="3"/>
  <c r="I20" i="3" s="1"/>
  <c r="J19" i="3"/>
  <c r="G19" i="3"/>
  <c r="I19" i="3" s="1"/>
  <c r="J18" i="3"/>
  <c r="G18" i="3"/>
  <c r="I18" i="3" s="1"/>
  <c r="J17" i="3"/>
  <c r="G17" i="3"/>
  <c r="I17" i="3" s="1"/>
  <c r="J16" i="3"/>
  <c r="I16" i="3"/>
  <c r="G16" i="3"/>
  <c r="J15" i="3"/>
  <c r="G15" i="3"/>
  <c r="I15" i="3" s="1"/>
  <c r="J14" i="3"/>
  <c r="G14" i="3"/>
  <c r="G26" i="5" l="1"/>
  <c r="K25" i="5"/>
  <c r="K25" i="4"/>
  <c r="K24" i="3"/>
  <c r="K19" i="5"/>
  <c r="K24" i="5"/>
  <c r="I14" i="5"/>
  <c r="I26" i="5" s="1"/>
  <c r="K23" i="5"/>
  <c r="K22" i="5"/>
  <c r="K21" i="5"/>
  <c r="K20" i="5"/>
  <c r="K18" i="5"/>
  <c r="K17" i="5"/>
  <c r="D27" i="5"/>
  <c r="K16" i="5"/>
  <c r="K15" i="5"/>
  <c r="J26" i="5"/>
  <c r="K14" i="5"/>
  <c r="K23" i="4"/>
  <c r="K22" i="4"/>
  <c r="K21" i="4"/>
  <c r="K20" i="4"/>
  <c r="K19" i="4"/>
  <c r="K18" i="4"/>
  <c r="K17" i="4"/>
  <c r="K16" i="4"/>
  <c r="J26" i="4"/>
  <c r="K15" i="4"/>
  <c r="D27" i="4"/>
  <c r="G26" i="4"/>
  <c r="I14" i="4"/>
  <c r="I26" i="4" s="1"/>
  <c r="K23" i="3"/>
  <c r="G26" i="3"/>
  <c r="K22" i="3"/>
  <c r="K21" i="3"/>
  <c r="K20" i="3"/>
  <c r="K19" i="3"/>
  <c r="K18" i="3"/>
  <c r="K17" i="3"/>
  <c r="D27" i="3"/>
  <c r="K16" i="3"/>
  <c r="J26" i="3"/>
  <c r="K15" i="3"/>
  <c r="I14" i="3"/>
  <c r="I26" i="3" s="1"/>
  <c r="G2" i="5" l="1"/>
  <c r="F15" i="1"/>
  <c r="G2" i="4"/>
  <c r="F14" i="1"/>
  <c r="G2" i="3"/>
  <c r="F13" i="1"/>
  <c r="K14" i="4"/>
  <c r="K26" i="4" s="1"/>
  <c r="J28" i="4" s="1"/>
  <c r="N14" i="1" s="1"/>
  <c r="K26" i="5"/>
  <c r="J28" i="5" s="1"/>
  <c r="N15" i="1" s="1"/>
  <c r="K14" i="3"/>
  <c r="K26" i="3" s="1"/>
  <c r="J28" i="3" s="1"/>
  <c r="N13" i="1" s="1"/>
  <c r="F26" i="2"/>
  <c r="E26" i="2"/>
  <c r="D26" i="2"/>
  <c r="J25" i="2"/>
  <c r="G25" i="2"/>
  <c r="I25" i="2" s="1"/>
  <c r="J24" i="2"/>
  <c r="G24" i="2"/>
  <c r="I24" i="2" s="1"/>
  <c r="J23" i="2"/>
  <c r="G23" i="2"/>
  <c r="I23" i="2" s="1"/>
  <c r="J22" i="2"/>
  <c r="G22" i="2"/>
  <c r="I22" i="2" s="1"/>
  <c r="J21" i="2"/>
  <c r="G21" i="2"/>
  <c r="I21" i="2" s="1"/>
  <c r="J20" i="2"/>
  <c r="G20" i="2"/>
  <c r="I20" i="2" s="1"/>
  <c r="J19" i="2"/>
  <c r="G19" i="2"/>
  <c r="I19" i="2" s="1"/>
  <c r="J18" i="2"/>
  <c r="G18" i="2"/>
  <c r="I18" i="2" s="1"/>
  <c r="J17" i="2"/>
  <c r="G17" i="2"/>
  <c r="I17" i="2" s="1"/>
  <c r="J16" i="2"/>
  <c r="G16" i="2"/>
  <c r="I16" i="2" s="1"/>
  <c r="J15" i="2"/>
  <c r="G15" i="2"/>
  <c r="I15" i="2" s="1"/>
  <c r="J14" i="2"/>
  <c r="G14" i="2"/>
  <c r="K15" i="2" l="1"/>
  <c r="K24" i="2"/>
  <c r="G26" i="2"/>
  <c r="K25" i="2"/>
  <c r="K23" i="2"/>
  <c r="K22" i="2"/>
  <c r="K21" i="2"/>
  <c r="K20" i="2"/>
  <c r="D27" i="2"/>
  <c r="K19" i="2"/>
  <c r="K18" i="2"/>
  <c r="K17" i="2"/>
  <c r="K16" i="2"/>
  <c r="J26" i="2"/>
  <c r="I14" i="2"/>
  <c r="G2" i="2" l="1"/>
  <c r="F12" i="1"/>
  <c r="F16" i="1" s="1"/>
  <c r="I26" i="2"/>
  <c r="K14" i="2"/>
  <c r="K26" i="2" s="1"/>
  <c r="J28" i="2" s="1"/>
  <c r="N12" i="1" s="1"/>
  <c r="N16" i="1" s="1"/>
</calcChain>
</file>

<file path=xl/sharedStrings.xml><?xml version="1.0" encoding="utf-8"?>
<sst xmlns="http://schemas.openxmlformats.org/spreadsheetml/2006/main" count="224" uniqueCount="77">
  <si>
    <t>施設別年間想定電気料金　総括表</t>
    <rPh sb="0" eb="3">
      <t>シセツベツ</t>
    </rPh>
    <rPh sb="3" eb="5">
      <t>ネンカン</t>
    </rPh>
    <rPh sb="5" eb="7">
      <t>ソウテイ</t>
    </rPh>
    <rPh sb="7" eb="9">
      <t>デンキ</t>
    </rPh>
    <rPh sb="9" eb="11">
      <t>リョウキン</t>
    </rPh>
    <rPh sb="12" eb="14">
      <t>ソウカツ</t>
    </rPh>
    <rPh sb="14" eb="15">
      <t>ヒョウ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</si>
  <si>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</si>
  <si>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</si>
  <si>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</si>
  <si>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　</t>
    <phoneticPr fontId="2"/>
  </si>
  <si>
    <t>　　　</t>
    <phoneticPr fontId="2"/>
  </si>
  <si>
    <t>No.</t>
    <phoneticPr fontId="2"/>
  </si>
  <si>
    <t>施設名称</t>
    <rPh sb="0" eb="2">
      <t>シセツ</t>
    </rPh>
    <rPh sb="2" eb="4">
      <t>メイショウ</t>
    </rPh>
    <phoneticPr fontId="2"/>
  </si>
  <si>
    <t>契約電力
（kW）</t>
    <rPh sb="0" eb="2">
      <t>ケイヤク</t>
    </rPh>
    <rPh sb="2" eb="4">
      <t>デンリョク</t>
    </rPh>
    <phoneticPr fontId="2"/>
  </si>
  <si>
    <t>予定年間使用電力量
（kWh/年）</t>
    <rPh sb="0" eb="2">
      <t>ヨテイ</t>
    </rPh>
    <rPh sb="2" eb="4">
      <t>ネンカン</t>
    </rPh>
    <rPh sb="4" eb="6">
      <t>シヨウ</t>
    </rPh>
    <rPh sb="6" eb="9">
      <t>デンリョクリョウ</t>
    </rPh>
    <rPh sb="15" eb="16">
      <t>ネン</t>
    </rPh>
    <phoneticPr fontId="2"/>
  </si>
  <si>
    <t>単価</t>
    <rPh sb="0" eb="2">
      <t>タンカ</t>
    </rPh>
    <phoneticPr fontId="2"/>
  </si>
  <si>
    <t>年間想定電気料金
（円：税抜）</t>
    <rPh sb="0" eb="2">
      <t>ネンカン</t>
    </rPh>
    <rPh sb="2" eb="4">
      <t>ソウテイ</t>
    </rPh>
    <rPh sb="4" eb="6">
      <t>デンキ</t>
    </rPh>
    <rPh sb="6" eb="8">
      <t>リョウキン</t>
    </rPh>
    <rPh sb="10" eb="11">
      <t>エン</t>
    </rPh>
    <rPh sb="12" eb="14">
      <t>ゼイヌ</t>
    </rPh>
    <phoneticPr fontId="2"/>
  </si>
  <si>
    <t>基本料金（円：税込）</t>
    <rPh sb="0" eb="2">
      <t>キホン</t>
    </rPh>
    <rPh sb="2" eb="4">
      <t>リョウキン</t>
    </rPh>
    <rPh sb="5" eb="6">
      <t>エン</t>
    </rPh>
    <rPh sb="7" eb="9">
      <t>ゼイコ</t>
    </rPh>
    <phoneticPr fontId="2"/>
  </si>
  <si>
    <t>従量料金（円：税込）</t>
    <rPh sb="0" eb="2">
      <t>ジュウリョウ</t>
    </rPh>
    <rPh sb="2" eb="4">
      <t>リョウキン</t>
    </rPh>
    <rPh sb="5" eb="6">
      <t>エン</t>
    </rPh>
    <rPh sb="7" eb="9">
      <t>ゼイコ</t>
    </rPh>
    <phoneticPr fontId="2"/>
  </si>
  <si>
    <t>常時（円/kW/月）</t>
    <rPh sb="0" eb="2">
      <t>ジョウジ</t>
    </rPh>
    <phoneticPr fontId="2"/>
  </si>
  <si>
    <t>予備（円/kW/月）</t>
    <rPh sb="0" eb="2">
      <t>ヨビ</t>
    </rPh>
    <phoneticPr fontId="2"/>
  </si>
  <si>
    <t>夏季（円/kWh）</t>
    <rPh sb="0" eb="2">
      <t>カキ</t>
    </rPh>
    <phoneticPr fontId="2"/>
  </si>
  <si>
    <t>その他季（円/kWh）</t>
    <rPh sb="2" eb="3">
      <t>タ</t>
    </rPh>
    <rPh sb="3" eb="4">
      <t>キ</t>
    </rPh>
    <phoneticPr fontId="2"/>
  </si>
  <si>
    <t>重負荷（kWh）</t>
    <rPh sb="0" eb="1">
      <t>ジュウ</t>
    </rPh>
    <rPh sb="1" eb="3">
      <t>フカ</t>
    </rPh>
    <phoneticPr fontId="2"/>
  </si>
  <si>
    <t>昼間（kWh）</t>
    <rPh sb="0" eb="2">
      <t>ヒルマ</t>
    </rPh>
    <phoneticPr fontId="2"/>
  </si>
  <si>
    <t>夜間（kWh）</t>
    <rPh sb="0" eb="2">
      <t>ヤカン</t>
    </rPh>
    <phoneticPr fontId="2"/>
  </si>
  <si>
    <t>垂井町クリーンセンター</t>
    <rPh sb="0" eb="3">
      <t>タルイチョウ</t>
    </rPh>
    <phoneticPr fontId="2"/>
  </si>
  <si>
    <t>垂井町浄化センター</t>
    <rPh sb="0" eb="3">
      <t>タルイチョウ</t>
    </rPh>
    <rPh sb="3" eb="5">
      <t>ジョウカ</t>
    </rPh>
    <phoneticPr fontId="2"/>
  </si>
  <si>
    <t>垂井町上水道第１水源地</t>
    <rPh sb="0" eb="3">
      <t>タルイチョウ</t>
    </rPh>
    <rPh sb="3" eb="6">
      <t>ジョウスイドウ</t>
    </rPh>
    <rPh sb="6" eb="7">
      <t>ダイ</t>
    </rPh>
    <rPh sb="8" eb="11">
      <t>スイゲンチ</t>
    </rPh>
    <phoneticPr fontId="2"/>
  </si>
  <si>
    <t>垂井町上水道第２水源地</t>
    <rPh sb="0" eb="3">
      <t>タルイチョウ</t>
    </rPh>
    <rPh sb="3" eb="6">
      <t>ジョウスイドウ</t>
    </rPh>
    <rPh sb="6" eb="7">
      <t>ダイ</t>
    </rPh>
    <rPh sb="8" eb="11">
      <t>スイゲンチ</t>
    </rPh>
    <phoneticPr fontId="2"/>
  </si>
  <si>
    <t>印　</t>
    <rPh sb="0" eb="1">
      <t>イン</t>
    </rPh>
    <phoneticPr fontId="2"/>
  </si>
  <si>
    <t>【垂井町クリーンセンターで使用する電力調達】　予定使用電力量</t>
    <rPh sb="1" eb="4">
      <t>タルイチョウ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29">
      <t>デンリョク</t>
    </rPh>
    <rPh sb="29" eb="30">
      <t>リョウ</t>
    </rPh>
    <phoneticPr fontId="2"/>
  </si>
  <si>
    <t>kWh</t>
    <phoneticPr fontId="2"/>
  </si>
  <si>
    <t>電気料金内訳書</t>
    <rPh sb="0" eb="2">
      <t>デンキ</t>
    </rPh>
    <rPh sb="2" eb="4">
      <t>リョウキン</t>
    </rPh>
    <rPh sb="4" eb="7">
      <t>ウチワケショ</t>
    </rPh>
    <phoneticPr fontId="2"/>
  </si>
  <si>
    <t>税込</t>
    <rPh sb="0" eb="2">
      <t>ゼイコ</t>
    </rPh>
    <phoneticPr fontId="2"/>
  </si>
  <si>
    <t>基本料金</t>
    <rPh sb="0" eb="2">
      <t>キホン</t>
    </rPh>
    <rPh sb="2" eb="4">
      <t>リョウキン</t>
    </rPh>
    <phoneticPr fontId="2"/>
  </si>
  <si>
    <t>常時電力</t>
    <rPh sb="0" eb="2">
      <t>ジョウジ</t>
    </rPh>
    <rPh sb="2" eb="4">
      <t>デンリョク</t>
    </rPh>
    <phoneticPr fontId="2"/>
  </si>
  <si>
    <t>（円/kW/月）</t>
    <rPh sb="1" eb="2">
      <t>エン</t>
    </rPh>
    <rPh sb="6" eb="7">
      <t>ツキ</t>
    </rPh>
    <phoneticPr fontId="2"/>
  </si>
  <si>
    <t>予備電力</t>
    <rPh sb="0" eb="2">
      <t>ヨビ</t>
    </rPh>
    <rPh sb="2" eb="4">
      <t>デンリョク</t>
    </rPh>
    <phoneticPr fontId="2"/>
  </si>
  <si>
    <t>従量料金</t>
    <rPh sb="0" eb="2">
      <t>ジュウリョウ</t>
    </rPh>
    <rPh sb="2" eb="4">
      <t>リョウキン</t>
    </rPh>
    <phoneticPr fontId="2"/>
  </si>
  <si>
    <t>夏季</t>
    <rPh sb="0" eb="2">
      <t>カキ</t>
    </rPh>
    <phoneticPr fontId="2"/>
  </si>
  <si>
    <t>（円/kWh）</t>
    <rPh sb="1" eb="2">
      <t>エン</t>
    </rPh>
    <phoneticPr fontId="2"/>
  </si>
  <si>
    <t>その他季</t>
    <rPh sb="2" eb="3">
      <t>タ</t>
    </rPh>
    <rPh sb="3" eb="4">
      <t>キ</t>
    </rPh>
    <phoneticPr fontId="2"/>
  </si>
  <si>
    <t>契約電力</t>
    <rPh sb="0" eb="2">
      <t>ケイヤク</t>
    </rPh>
    <rPh sb="2" eb="4">
      <t>デンリョク</t>
    </rPh>
    <phoneticPr fontId="2"/>
  </si>
  <si>
    <t>力率</t>
    <rPh sb="0" eb="2">
      <t>リキリツ</t>
    </rPh>
    <phoneticPr fontId="2"/>
  </si>
  <si>
    <t>基本料金（円）</t>
    <rPh sb="0" eb="2">
      <t>キホン</t>
    </rPh>
    <rPh sb="2" eb="4">
      <t>リョウキン</t>
    </rPh>
    <rPh sb="5" eb="6">
      <t>エン</t>
    </rPh>
    <phoneticPr fontId="2"/>
  </si>
  <si>
    <t>合　計</t>
    <rPh sb="0" eb="1">
      <t>ア</t>
    </rPh>
    <rPh sb="2" eb="3">
      <t>ケイ</t>
    </rPh>
    <phoneticPr fontId="2"/>
  </si>
  <si>
    <t>従量料金（円）</t>
    <rPh sb="0" eb="2">
      <t>ジュウリョウ</t>
    </rPh>
    <rPh sb="2" eb="4">
      <t>リョウキン</t>
    </rPh>
    <rPh sb="5" eb="6">
      <t>エン</t>
    </rPh>
    <phoneticPr fontId="2"/>
  </si>
  <si>
    <t>電気料金（円：税込）</t>
    <rPh sb="0" eb="2">
      <t>デンキ</t>
    </rPh>
    <rPh sb="2" eb="4">
      <t>リョウキン</t>
    </rPh>
    <rPh sb="5" eb="6">
      <t>エン</t>
    </rPh>
    <rPh sb="7" eb="9">
      <t>ゼイコ</t>
    </rPh>
    <phoneticPr fontId="2"/>
  </si>
  <si>
    <t>（kW）</t>
    <phoneticPr fontId="2"/>
  </si>
  <si>
    <t>（%）</t>
    <phoneticPr fontId="2"/>
  </si>
  <si>
    <t>（kWh）</t>
    <phoneticPr fontId="2"/>
  </si>
  <si>
    <t>常時</t>
    <rPh sb="0" eb="2">
      <t>ジョウジ</t>
    </rPh>
    <phoneticPr fontId="2"/>
  </si>
  <si>
    <t>予備</t>
    <rPh sb="0" eb="2">
      <t>ヨビ</t>
    </rPh>
    <phoneticPr fontId="2"/>
  </si>
  <si>
    <t>（小計）</t>
    <rPh sb="1" eb="3">
      <t>ショウケイ</t>
    </rPh>
    <phoneticPr fontId="2"/>
  </si>
  <si>
    <t>（合計）</t>
    <rPh sb="1" eb="3">
      <t>ゴウケイ</t>
    </rPh>
    <phoneticPr fontId="2"/>
  </si>
  <si>
    <t>垂井町クリーンセンター　合計金額</t>
    <rPh sb="0" eb="2">
      <t>タルイ</t>
    </rPh>
    <rPh sb="2" eb="3">
      <t>チョウ</t>
    </rPh>
    <rPh sb="12" eb="14">
      <t>ゴウケイ</t>
    </rPh>
    <rPh sb="14" eb="16">
      <t>キンガク</t>
    </rPh>
    <phoneticPr fontId="2"/>
  </si>
  <si>
    <t>※　垂井町クリーンセンター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5">
      <t>チョウ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2"/>
  </si>
  <si>
    <t>【垂井町浄化センターで使用する電力調達】　予定使用電力量</t>
    <rPh sb="1" eb="4">
      <t>タルイチョウ</t>
    </rPh>
    <rPh sb="4" eb="6">
      <t>ジョウカ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8">
      <t>デンリョクリョウ</t>
    </rPh>
    <phoneticPr fontId="2"/>
  </si>
  <si>
    <t>重負荷</t>
    <rPh sb="0" eb="1">
      <t>ジュウ</t>
    </rPh>
    <rPh sb="1" eb="3">
      <t>フカ</t>
    </rPh>
    <phoneticPr fontId="2"/>
  </si>
  <si>
    <t>昼間</t>
    <rPh sb="0" eb="2">
      <t>ヒルマ</t>
    </rPh>
    <phoneticPr fontId="2"/>
  </si>
  <si>
    <t>夜間</t>
    <rPh sb="0" eb="2">
      <t>ヤカン</t>
    </rPh>
    <phoneticPr fontId="2"/>
  </si>
  <si>
    <t>垂井町浄化センター　合計金額</t>
    <rPh sb="0" eb="3">
      <t>タルイチョウ</t>
    </rPh>
    <rPh sb="3" eb="5">
      <t>ジョウカ</t>
    </rPh>
    <rPh sb="10" eb="12">
      <t>ゴウケイ</t>
    </rPh>
    <rPh sb="12" eb="14">
      <t>キンガク</t>
    </rPh>
    <phoneticPr fontId="2"/>
  </si>
  <si>
    <t>※　垂井町浄化センター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ジョウカ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2"/>
  </si>
  <si>
    <t>【垂井町上水道第１水源地で使用する電力調達】　予定使用電力量</t>
    <rPh sb="1" eb="4">
      <t>タルイチョウ</t>
    </rPh>
    <rPh sb="4" eb="7">
      <t>ジョウスイドウ</t>
    </rPh>
    <rPh sb="7" eb="8">
      <t>ダイ</t>
    </rPh>
    <rPh sb="9" eb="12">
      <t>スイゲンチ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30">
      <t>デンリョクリョウ</t>
    </rPh>
    <phoneticPr fontId="2"/>
  </si>
  <si>
    <t>垂井町上水道第１水源地　合計金額</t>
    <rPh sb="0" eb="3">
      <t>タルイチョウ</t>
    </rPh>
    <rPh sb="3" eb="6">
      <t>ジョウスイドウ</t>
    </rPh>
    <rPh sb="6" eb="7">
      <t>ダイ</t>
    </rPh>
    <rPh sb="8" eb="11">
      <t>スイゲンチ</t>
    </rPh>
    <rPh sb="12" eb="14">
      <t>ゴウケイ</t>
    </rPh>
    <rPh sb="14" eb="16">
      <t>キンガク</t>
    </rPh>
    <phoneticPr fontId="2"/>
  </si>
  <si>
    <t>※　垂井町上水道第１水源地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8">
      <t>ジョウスイドウ</t>
    </rPh>
    <rPh sb="8" eb="9">
      <t>ダイ</t>
    </rPh>
    <rPh sb="10" eb="13">
      <t>スイゲンチ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2"/>
  </si>
  <si>
    <t>【垂井町上水道第２水源地で使用する電力調達】　予定使用電力量</t>
    <rPh sb="1" eb="4">
      <t>タルイチョウ</t>
    </rPh>
    <rPh sb="4" eb="7">
      <t>ジョウスイドウ</t>
    </rPh>
    <rPh sb="7" eb="8">
      <t>ダイ</t>
    </rPh>
    <rPh sb="9" eb="12">
      <t>スイゲンチ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30">
      <t>デンリョクリョウ</t>
    </rPh>
    <phoneticPr fontId="2"/>
  </si>
  <si>
    <t>垂井町上水道第２水源地　合計金額</t>
    <rPh sb="0" eb="3">
      <t>タルイチョウ</t>
    </rPh>
    <rPh sb="3" eb="6">
      <t>ジョウスイドウ</t>
    </rPh>
    <rPh sb="6" eb="7">
      <t>ダイ</t>
    </rPh>
    <rPh sb="8" eb="11">
      <t>スイゲンチ</t>
    </rPh>
    <rPh sb="12" eb="14">
      <t>ゴウケイ</t>
    </rPh>
    <rPh sb="14" eb="16">
      <t>キンガク</t>
    </rPh>
    <phoneticPr fontId="2"/>
  </si>
  <si>
    <t>※　垂井町上水道第２水源地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8">
      <t>ジョウスイドウ</t>
    </rPh>
    <rPh sb="8" eb="9">
      <t>ダイ</t>
    </rPh>
    <rPh sb="10" eb="13">
      <t>スイゲンチ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2"/>
  </si>
  <si>
    <t>令和6年7月</t>
    <rPh sb="0" eb="2">
      <t>レイワ</t>
    </rPh>
    <rPh sb="3" eb="4">
      <t>ネン</t>
    </rPh>
    <rPh sb="5" eb="6">
      <t>ガツ</t>
    </rPh>
    <phoneticPr fontId="2"/>
  </si>
  <si>
    <t>令和6年8月</t>
    <rPh sb="0" eb="2">
      <t>レイワ</t>
    </rPh>
    <rPh sb="3" eb="4">
      <t>ネン</t>
    </rPh>
    <rPh sb="5" eb="6">
      <t>ガツ</t>
    </rPh>
    <phoneticPr fontId="2"/>
  </si>
  <si>
    <t>令和6年9月</t>
    <rPh sb="0" eb="2">
      <t>レイワ</t>
    </rPh>
    <rPh sb="3" eb="4">
      <t>ネン</t>
    </rPh>
    <rPh sb="5" eb="6">
      <t>ガツ</t>
    </rPh>
    <phoneticPr fontId="2"/>
  </si>
  <si>
    <t>令和6年10月</t>
    <rPh sb="0" eb="2">
      <t>レイワ</t>
    </rPh>
    <rPh sb="3" eb="4">
      <t>ネン</t>
    </rPh>
    <rPh sb="6" eb="7">
      <t>ガツ</t>
    </rPh>
    <phoneticPr fontId="2"/>
  </si>
  <si>
    <t>令和6年11月</t>
    <rPh sb="0" eb="2">
      <t>レイワ</t>
    </rPh>
    <rPh sb="3" eb="4">
      <t>ネン</t>
    </rPh>
    <rPh sb="6" eb="7">
      <t>ガツ</t>
    </rPh>
    <phoneticPr fontId="2"/>
  </si>
  <si>
    <t>令和6年12月</t>
    <rPh sb="0" eb="2">
      <t>レイワ</t>
    </rPh>
    <rPh sb="3" eb="4">
      <t>ネン</t>
    </rPh>
    <rPh sb="6" eb="7">
      <t>ガツ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</si>
  <si>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</si>
  <si>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令和7年2月</t>
    <rPh sb="0" eb="2">
      <t>レイワ</t>
    </rPh>
    <rPh sb="3" eb="4">
      <t>ネン</t>
    </rPh>
    <rPh sb="5" eb="6">
      <t>ガツ</t>
    </rPh>
    <phoneticPr fontId="2"/>
  </si>
  <si>
    <t>令和7年3月</t>
    <rPh sb="0" eb="2">
      <t>レイワ</t>
    </rPh>
    <rPh sb="3" eb="4">
      <t>ネン</t>
    </rPh>
    <rPh sb="5" eb="6">
      <t>ガツ</t>
    </rPh>
    <phoneticPr fontId="2"/>
  </si>
  <si>
    <t>令和7年4月</t>
    <rPh sb="0" eb="2">
      <t>レイワ</t>
    </rPh>
    <rPh sb="3" eb="4">
      <t>ネン</t>
    </rPh>
    <rPh sb="5" eb="6">
      <t>ガツ</t>
    </rPh>
    <phoneticPr fontId="2"/>
  </si>
  <si>
    <t>令和7年5月</t>
    <rPh sb="0" eb="2">
      <t>レイワ</t>
    </rPh>
    <rPh sb="3" eb="4">
      <t>ネン</t>
    </rPh>
    <rPh sb="5" eb="6">
      <t>ガツ</t>
    </rPh>
    <phoneticPr fontId="2"/>
  </si>
  <si>
    <t>令和7年6月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</si>
</sst>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0.00_);[Red]\(0.00\)"/>
    <numFmt numFmtId="178" formatCode="#,##0_);[Red]\(#,##0\)"/>
    <numFmt numFmtId="179" formatCode="#,##0.00_ "/>
  </numFmts>
  <fonts count="9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UD デジタル 教科書体 N-B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  <font>
      <b/>
      <sz val="16"/>
      <color theme="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7" fontId="5" fillId="0" borderId="1" xfId="0" applyNumberFormat="1" applyFont="1" applyBorder="1" applyAlignment="1" applyProtection="1">
      <alignment horizontal="left" vertical="center"/>
      <protection locked="0"/>
    </xf>
    <xf numFmtId="177" fontId="5" fillId="0" borderId="0" xfId="0" applyNumberFormat="1" applyFont="1" applyAlignment="1" applyProtection="1">
      <alignment horizontal="left" vertical="center"/>
      <protection locked="0"/>
    </xf>
    <xf numFmtId="176" fontId="3" fillId="0" borderId="3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center" vertical="center" shrinkToFit="1"/>
    </xf>
    <xf numFmtId="177" fontId="3" fillId="2" borderId="3" xfId="0" applyNumberFormat="1" applyFont="1" applyFill="1" applyBorder="1" applyAlignment="1">
      <alignment horizontal="center" vertical="center" shrinkToFit="1"/>
    </xf>
    <xf numFmtId="0" fontId="6" fillId="0" borderId="5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178" fontId="6" fillId="0" borderId="5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8" fontId="6" fillId="2" borderId="6" xfId="0" applyNumberFormat="1" applyFont="1" applyFill="1" applyBorder="1">
      <alignment vertical="center"/>
    </xf>
    <xf numFmtId="177" fontId="6" fillId="0" borderId="3" xfId="0" applyNumberFormat="1" applyFont="1" applyBorder="1">
      <alignment vertical="center"/>
    </xf>
    <xf numFmtId="177" fontId="6" fillId="2" borderId="3" xfId="0" applyNumberFormat="1" applyFont="1" applyFill="1" applyBorder="1">
      <alignment vertical="center"/>
    </xf>
    <xf numFmtId="177" fontId="6" fillId="0" borderId="6" xfId="0" applyNumberFormat="1" applyFont="1" applyBorder="1">
      <alignment vertical="center"/>
    </xf>
    <xf numFmtId="177" fontId="6" fillId="2" borderId="6" xfId="0" applyNumberFormat="1" applyFont="1" applyFill="1" applyBorder="1">
      <alignment vertical="center"/>
    </xf>
    <xf numFmtId="178" fontId="4" fillId="0" borderId="3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178" fontId="5" fillId="0" borderId="3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8" fontId="7" fillId="0" borderId="7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6" fillId="0" borderId="1" xfId="0" applyNumberFormat="1" applyFont="1" applyBorder="1" applyAlignment="1" applyProtection="1">
      <alignment horizontal="right" vertical="center"/>
      <protection locked="0"/>
    </xf>
    <xf numFmtId="178" fontId="6" fillId="0" borderId="0" xfId="0" applyNumberFormat="1" applyFont="1">
      <alignment vertical="center"/>
    </xf>
    <xf numFmtId="0" fontId="3" fillId="0" borderId="9" xfId="0" applyFont="1" applyBorder="1">
      <alignment vertical="center"/>
    </xf>
    <xf numFmtId="179" fontId="3" fillId="0" borderId="10" xfId="0" applyNumberFormat="1" applyFont="1" applyBorder="1">
      <alignment vertical="center"/>
    </xf>
    <xf numFmtId="179" fontId="3" fillId="3" borderId="7" xfId="0" applyNumberFormat="1" applyFont="1" applyFill="1" applyBorder="1">
      <alignment vertical="center"/>
    </xf>
    <xf numFmtId="0" fontId="3" fillId="3" borderId="9" xfId="0" applyFont="1" applyFill="1" applyBorder="1">
      <alignment vertical="center"/>
    </xf>
    <xf numFmtId="179" fontId="3" fillId="4" borderId="7" xfId="0" applyNumberFormat="1" applyFont="1" applyFill="1" applyBorder="1">
      <alignment vertical="center"/>
    </xf>
    <xf numFmtId="0" fontId="3" fillId="4" borderId="9" xfId="0" applyFont="1" applyFill="1" applyBorder="1">
      <alignment vertical="center"/>
    </xf>
    <xf numFmtId="179" fontId="3" fillId="0" borderId="1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 shrinkToFit="1"/>
    </xf>
    <xf numFmtId="178" fontId="3" fillId="0" borderId="5" xfId="0" applyNumberFormat="1" applyFont="1" applyBorder="1">
      <alignment vertical="center"/>
    </xf>
    <xf numFmtId="178" fontId="3" fillId="3" borderId="3" xfId="0" applyNumberFormat="1" applyFont="1" applyFill="1" applyBorder="1">
      <alignment vertical="center"/>
    </xf>
    <xf numFmtId="178" fontId="3" fillId="4" borderId="6" xfId="0" applyNumberFormat="1" applyFont="1" applyFill="1" applyBorder="1">
      <alignment vertical="center"/>
    </xf>
    <xf numFmtId="178" fontId="3" fillId="0" borderId="11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8" fontId="3" fillId="3" borderId="6" xfId="0" applyNumberFormat="1" applyFont="1" applyFill="1" applyBorder="1">
      <alignment vertical="center"/>
    </xf>
    <xf numFmtId="178" fontId="3" fillId="4" borderId="3" xfId="0" applyNumberFormat="1" applyFont="1" applyFill="1" applyBorder="1">
      <alignment vertical="center"/>
    </xf>
    <xf numFmtId="178" fontId="3" fillId="0" borderId="0" xfId="0" applyNumberFormat="1" applyFont="1">
      <alignment vertical="center"/>
    </xf>
    <xf numFmtId="179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4" borderId="7" xfId="0" applyNumberFormat="1" applyFont="1" applyFill="1" applyBorder="1">
      <alignment vertical="center"/>
    </xf>
    <xf numFmtId="176" fontId="3" fillId="5" borderId="7" xfId="0" applyNumberFormat="1" applyFont="1" applyFill="1" applyBorder="1">
      <alignment vertical="center"/>
    </xf>
    <xf numFmtId="0" fontId="3" fillId="5" borderId="9" xfId="0" applyFont="1" applyFill="1" applyBorder="1">
      <alignment vertical="center"/>
    </xf>
    <xf numFmtId="178" fontId="3" fillId="5" borderId="3" xfId="0" applyNumberFormat="1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 shrinkToFit="1"/>
    </xf>
    <xf numFmtId="178" fontId="3" fillId="0" borderId="8" xfId="0" applyNumberFormat="1" applyFont="1" applyBorder="1" applyAlignment="1">
      <alignment horizontal="center" vertical="center" shrinkToFit="1"/>
    </xf>
    <xf numFmtId="178" fontId="8" fillId="0" borderId="13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54073-178A-4BE2-9AAA-2F1E9A92FBF1}">
  <sheetPr>
    <pageSetUpPr fitToPage="1"/>
  </sheetPr>
  <dimension ref="B2:N16"/>
  <sheetViews>
    <sheetView tabSelected="1" topLeftCell="A4" zoomScale="70" zoomScaleNormal="70" workbookViewId="0">
      <selection activeCell="K2" sqref="K2"/>
    </sheetView>
  </sheetViews>
  <sheetFormatPr defaultRowHeight="15" x14ac:dyDescent="0.4"/>
  <cols>
    <col min="1" max="2" width="9" style="2"/>
    <col min="3" max="3" width="31.75" style="2" customWidth="1"/>
    <col min="4" max="4" width="38.75" style="2" hidden="1" customWidth="1"/>
    <col min="5" max="5" width="12.5" style="2" customWidth="1"/>
    <col min="6" max="6" width="19.375" style="2" customWidth="1"/>
    <col min="7" max="7" width="14.625" style="3" customWidth="1"/>
    <col min="8" max="8" width="14.625" style="2" customWidth="1"/>
    <col min="9" max="13" width="14.625" style="4" customWidth="1"/>
    <col min="14" max="14" width="25.375" style="2" customWidth="1"/>
    <col min="15" max="16384" width="9" style="2"/>
  </cols>
  <sheetData>
    <row r="2" spans="2:14" ht="30" customHeight="1" x14ac:dyDescent="0.4">
      <c r="B2" s="1" t="s">
        <v>0</v>
      </c>
      <c r="J2" s="5" t="s">
        <v>1</v>
      </c>
      <c r="K2" s="5"/>
      <c r="L2" s="5"/>
      <c r="M2" s="5"/>
      <c r="N2" s="6"/>
    </row>
    <row r="3" spans="2:14" ht="24.95" customHeight="1" x14ac:dyDescent="0.4">
      <c r="B3" s="7"/>
      <c r="J3" s="8"/>
      <c r="K3" s="8"/>
      <c r="L3" s="8"/>
      <c r="M3" s="8"/>
      <c r="N3" s="9"/>
    </row>
    <row r="4" spans="2:14" ht="30" customHeight="1" x14ac:dyDescent="0.4">
      <c r="B4" s="7"/>
      <c r="J4" s="5" t="s">
        <v>2</v>
      </c>
      <c r="K4" s="5"/>
      <c r="L4" s="5"/>
      <c r="M4" s="5"/>
      <c r="N4" s="6"/>
    </row>
    <row r="5" spans="2:14" ht="24.95" customHeight="1" x14ac:dyDescent="0.4">
      <c r="B5" s="7"/>
      <c r="J5" s="8"/>
      <c r="K5" s="8"/>
      <c r="L5" s="8"/>
      <c r="M5" s="8"/>
      <c r="N5" s="9"/>
    </row>
    <row r="6" spans="2:14" ht="30" customHeight="1" x14ac:dyDescent="0.4">
      <c r="J6" s="5" t="s">
        <v>3</v>
      </c>
      <c r="K6" s="5"/>
      <c r="L6" s="5" t="s">
        <v>4</v>
      </c>
      <c r="M6" s="10" t="s">
        <v>5</v>
      </c>
      <c r="N6" s="36" t="s">
        <v>25</v>
      </c>
    </row>
    <row r="7" spans="2:14" ht="30" customHeight="1" x14ac:dyDescent="0.4">
      <c r="J7" s="8"/>
      <c r="K7" s="8"/>
      <c r="L7" s="8"/>
      <c r="M7" s="11"/>
      <c r="N7" s="11"/>
    </row>
    <row r="8" spans="2:14" ht="24.95" customHeight="1" x14ac:dyDescent="0.4"/>
    <row r="9" spans="2:14" ht="20.100000000000001" customHeight="1" x14ac:dyDescent="0.4">
      <c r="B9" s="70" t="s">
        <v>6</v>
      </c>
      <c r="C9" s="68" t="s">
        <v>7</v>
      </c>
      <c r="D9" s="68" t="s">
        <v>7</v>
      </c>
      <c r="E9" s="73" t="s">
        <v>8</v>
      </c>
      <c r="F9" s="73" t="s">
        <v>9</v>
      </c>
      <c r="G9" s="68" t="s">
        <v>10</v>
      </c>
      <c r="H9" s="68"/>
      <c r="I9" s="68"/>
      <c r="J9" s="68"/>
      <c r="K9" s="68"/>
      <c r="L9" s="68"/>
      <c r="M9" s="68"/>
      <c r="N9" s="67" t="s">
        <v>11</v>
      </c>
    </row>
    <row r="10" spans="2:14" ht="20.100000000000001" customHeight="1" x14ac:dyDescent="0.4">
      <c r="B10" s="71"/>
      <c r="C10" s="68"/>
      <c r="D10" s="68"/>
      <c r="E10" s="71"/>
      <c r="F10" s="74"/>
      <c r="G10" s="68" t="s">
        <v>12</v>
      </c>
      <c r="H10" s="68"/>
      <c r="I10" s="69" t="s">
        <v>13</v>
      </c>
      <c r="J10" s="69"/>
      <c r="K10" s="69"/>
      <c r="L10" s="69"/>
      <c r="M10" s="69"/>
      <c r="N10" s="67"/>
    </row>
    <row r="11" spans="2:14" ht="20.100000000000001" customHeight="1" x14ac:dyDescent="0.4">
      <c r="B11" s="72"/>
      <c r="C11" s="68"/>
      <c r="D11" s="68"/>
      <c r="E11" s="72"/>
      <c r="F11" s="75"/>
      <c r="G11" s="12" t="s">
        <v>14</v>
      </c>
      <c r="H11" s="13" t="s">
        <v>15</v>
      </c>
      <c r="I11" s="14" t="s">
        <v>16</v>
      </c>
      <c r="J11" s="15" t="s">
        <v>17</v>
      </c>
      <c r="K11" s="14" t="s">
        <v>18</v>
      </c>
      <c r="L11" s="15" t="s">
        <v>19</v>
      </c>
      <c r="M11" s="14" t="s">
        <v>20</v>
      </c>
      <c r="N11" s="67"/>
    </row>
    <row r="12" spans="2:14" ht="39.950000000000003" customHeight="1" x14ac:dyDescent="0.4">
      <c r="B12" s="16">
        <v>1</v>
      </c>
      <c r="C12" s="17" t="s">
        <v>21</v>
      </c>
      <c r="D12" s="18" t="s">
        <v>21</v>
      </c>
      <c r="E12" s="19">
        <f>'1垂井町クリーンセンター'!B14</f>
        <v>435</v>
      </c>
      <c r="F12" s="19">
        <f>'1垂井町クリーンセンター'!D27</f>
        <v>1425200</v>
      </c>
      <c r="G12" s="20">
        <f>'1垂井町クリーンセンター'!F6</f>
        <v>0</v>
      </c>
      <c r="H12" s="21"/>
      <c r="I12" s="22">
        <f>'1垂井町クリーンセンター'!F8</f>
        <v>0</v>
      </c>
      <c r="J12" s="23">
        <f>'1垂井町クリーンセンター'!F9</f>
        <v>0</v>
      </c>
      <c r="K12" s="24"/>
      <c r="L12" s="25"/>
      <c r="M12" s="24"/>
      <c r="N12" s="26">
        <f>'1垂井町クリーンセンター'!J28</f>
        <v>0</v>
      </c>
    </row>
    <row r="13" spans="2:14" ht="39.950000000000003" customHeight="1" x14ac:dyDescent="0.4">
      <c r="B13" s="16">
        <v>2</v>
      </c>
      <c r="C13" s="17" t="s">
        <v>22</v>
      </c>
      <c r="D13" s="18" t="s">
        <v>22</v>
      </c>
      <c r="E13" s="19">
        <f>'2垂井町浄化センター'!B14</f>
        <v>176</v>
      </c>
      <c r="F13" s="19">
        <f>'2垂井町浄化センター'!D27</f>
        <v>907300</v>
      </c>
      <c r="G13" s="20">
        <f>'2垂井町浄化センター'!F6</f>
        <v>0</v>
      </c>
      <c r="H13" s="21"/>
      <c r="I13" s="24"/>
      <c r="J13" s="25"/>
      <c r="K13" s="22">
        <f>'2垂井町浄化センター'!F8</f>
        <v>0</v>
      </c>
      <c r="L13" s="23">
        <f>'2垂井町浄化センター'!F9</f>
        <v>0</v>
      </c>
      <c r="M13" s="22">
        <f>'2垂井町浄化センター'!F10</f>
        <v>0</v>
      </c>
      <c r="N13" s="26">
        <f>'2垂井町浄化センター'!J28</f>
        <v>0</v>
      </c>
    </row>
    <row r="14" spans="2:14" ht="39.950000000000003" customHeight="1" x14ac:dyDescent="0.4">
      <c r="B14" s="16">
        <v>3</v>
      </c>
      <c r="C14" s="17" t="s">
        <v>23</v>
      </c>
      <c r="D14" s="18" t="s">
        <v>23</v>
      </c>
      <c r="E14" s="19">
        <f>'3垂井町上水道第１水源地'!B14</f>
        <v>170</v>
      </c>
      <c r="F14" s="19">
        <f>'3垂井町上水道第１水源地'!D27</f>
        <v>567200</v>
      </c>
      <c r="G14" s="20">
        <f>'3垂井町上水道第１水源地'!F6</f>
        <v>0</v>
      </c>
      <c r="H14" s="21"/>
      <c r="I14" s="24"/>
      <c r="J14" s="25"/>
      <c r="K14" s="22">
        <f>'3垂井町上水道第１水源地'!F8</f>
        <v>0</v>
      </c>
      <c r="L14" s="23">
        <f>'3垂井町上水道第１水源地'!F9</f>
        <v>0</v>
      </c>
      <c r="M14" s="22">
        <f>'3垂井町上水道第１水源地'!F10</f>
        <v>0</v>
      </c>
      <c r="N14" s="26">
        <f>'3垂井町上水道第１水源地'!J28</f>
        <v>0</v>
      </c>
    </row>
    <row r="15" spans="2:14" ht="39.950000000000003" customHeight="1" thickBot="1" x14ac:dyDescent="0.45">
      <c r="B15" s="16">
        <v>4</v>
      </c>
      <c r="C15" s="17" t="s">
        <v>24</v>
      </c>
      <c r="D15" s="18" t="s">
        <v>24</v>
      </c>
      <c r="E15" s="19">
        <f>'4垂井町上水道第２水源地'!B14</f>
        <v>181</v>
      </c>
      <c r="F15" s="19">
        <f>'4垂井町上水道第２水源地'!D27</f>
        <v>840200</v>
      </c>
      <c r="G15" s="20">
        <f>'4垂井町上水道第２水源地'!F6</f>
        <v>0</v>
      </c>
      <c r="H15" s="21"/>
      <c r="I15" s="24"/>
      <c r="J15" s="25"/>
      <c r="K15" s="22">
        <f>'4垂井町上水道第２水源地'!F8</f>
        <v>0</v>
      </c>
      <c r="L15" s="23">
        <f>'4垂井町上水道第２水源地'!F9</f>
        <v>0</v>
      </c>
      <c r="M15" s="22">
        <f>'4垂井町上水道第２水源地'!F10</f>
        <v>0</v>
      </c>
      <c r="N15" s="27">
        <f>'4垂井町上水道第２水源地'!J28</f>
        <v>0</v>
      </c>
    </row>
    <row r="16" spans="2:14" ht="53.25" customHeight="1" thickBot="1" x14ac:dyDescent="0.45">
      <c r="E16" s="28"/>
      <c r="F16" s="29">
        <f>SUM(F12:F15)</f>
        <v>3739900</v>
      </c>
      <c r="G16" s="30"/>
      <c r="H16" s="28"/>
      <c r="I16" s="31"/>
      <c r="J16" s="31"/>
      <c r="K16" s="31"/>
      <c r="L16" s="31"/>
      <c r="M16" s="31"/>
      <c r="N16" s="32">
        <f>SUM(N12:N15)</f>
        <v>0</v>
      </c>
    </row>
  </sheetData>
  <protectedRanges>
    <protectedRange sqref="J2:N7" name="範囲1_2"/>
  </protectedRanges>
  <mergeCells count="9">
    <mergeCell ref="N9:N11"/>
    <mergeCell ref="G10:H10"/>
    <mergeCell ref="I10:M10"/>
    <mergeCell ref="B9:B11"/>
    <mergeCell ref="C9:C11"/>
    <mergeCell ref="D9:D11"/>
    <mergeCell ref="E9:E11"/>
    <mergeCell ref="F9:F11"/>
    <mergeCell ref="G9:M9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&amp;R&amp;"UD デジタル 教科書体 N-B,太字"&amp;14別紙２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AA2C-532E-442C-8DDB-0A8BB241F10C}">
  <sheetPr>
    <pageSetUpPr fitToPage="1"/>
  </sheetPr>
  <dimension ref="A2:K38"/>
  <sheetViews>
    <sheetView topLeftCell="A19" workbookViewId="0">
      <selection activeCell="E15" sqref="E15"/>
    </sheetView>
  </sheetViews>
  <sheetFormatPr defaultRowHeight="15" x14ac:dyDescent="0.4"/>
  <cols>
    <col min="1" max="1" width="11.25" style="2" customWidth="1"/>
    <col min="2" max="3" width="9.125" style="2" bestFit="1" customWidth="1"/>
    <col min="4" max="4" width="9.5" style="2" customWidth="1"/>
    <col min="5" max="5" width="11" style="2" customWidth="1"/>
    <col min="6" max="6" width="11.25" style="2" customWidth="1"/>
    <col min="7" max="8" width="13.625" style="2" customWidth="1"/>
    <col min="9" max="9" width="16.75" style="2" customWidth="1"/>
    <col min="10" max="10" width="16.625" style="2" customWidth="1"/>
    <col min="11" max="11" width="19.875" style="2" customWidth="1"/>
    <col min="12" max="16384" width="9" style="2"/>
  </cols>
  <sheetData>
    <row r="2" spans="1:11" ht="21" customHeight="1" x14ac:dyDescent="0.4">
      <c r="A2" s="76" t="s">
        <v>26</v>
      </c>
      <c r="B2" s="76"/>
      <c r="C2" s="76"/>
      <c r="D2" s="76"/>
      <c r="E2" s="76"/>
      <c r="F2" s="76"/>
      <c r="G2" s="37">
        <f>D27</f>
        <v>1425200</v>
      </c>
      <c r="H2" s="2" t="s">
        <v>27</v>
      </c>
    </row>
    <row r="3" spans="1:11" ht="21" customHeight="1" x14ac:dyDescent="0.4">
      <c r="A3" s="28" t="s">
        <v>28</v>
      </c>
    </row>
    <row r="4" spans="1:11" ht="8.25" customHeight="1" x14ac:dyDescent="0.4"/>
    <row r="5" spans="1:11" ht="18" customHeight="1" thickBot="1" x14ac:dyDescent="0.45">
      <c r="C5" s="68" t="s">
        <v>10</v>
      </c>
      <c r="D5" s="68"/>
      <c r="E5" s="68"/>
      <c r="F5" s="70" t="s">
        <v>29</v>
      </c>
      <c r="G5" s="68"/>
    </row>
    <row r="6" spans="1:11" ht="18" customHeight="1" thickBot="1" x14ac:dyDescent="0.45">
      <c r="C6" s="68" t="s">
        <v>30</v>
      </c>
      <c r="D6" s="68" t="s">
        <v>31</v>
      </c>
      <c r="E6" s="77"/>
      <c r="F6" s="59"/>
      <c r="G6" s="38" t="s">
        <v>32</v>
      </c>
    </row>
    <row r="7" spans="1:11" ht="18" customHeight="1" thickBot="1" x14ac:dyDescent="0.45">
      <c r="C7" s="68"/>
      <c r="D7" s="68" t="s">
        <v>33</v>
      </c>
      <c r="E7" s="68"/>
      <c r="F7" s="39"/>
      <c r="G7" s="18" t="s">
        <v>32</v>
      </c>
    </row>
    <row r="8" spans="1:11" ht="18" customHeight="1" thickBot="1" x14ac:dyDescent="0.45">
      <c r="C8" s="68" t="s">
        <v>34</v>
      </c>
      <c r="D8" s="79" t="s">
        <v>35</v>
      </c>
      <c r="E8" s="80"/>
      <c r="F8" s="40"/>
      <c r="G8" s="41" t="s">
        <v>36</v>
      </c>
    </row>
    <row r="9" spans="1:11" ht="18" customHeight="1" thickBot="1" x14ac:dyDescent="0.45">
      <c r="C9" s="68"/>
      <c r="D9" s="81" t="s">
        <v>37</v>
      </c>
      <c r="E9" s="82"/>
      <c r="F9" s="42"/>
      <c r="G9" s="43" t="s">
        <v>36</v>
      </c>
    </row>
    <row r="10" spans="1:11" ht="18" customHeight="1" x14ac:dyDescent="0.4">
      <c r="C10" s="68"/>
      <c r="D10" s="68"/>
      <c r="E10" s="68"/>
      <c r="F10" s="44"/>
      <c r="G10" s="18" t="s">
        <v>36</v>
      </c>
    </row>
    <row r="12" spans="1:11" x14ac:dyDescent="0.4">
      <c r="A12" s="45"/>
      <c r="B12" s="33" t="s">
        <v>38</v>
      </c>
      <c r="C12" s="33" t="s">
        <v>39</v>
      </c>
      <c r="D12" s="33" t="s">
        <v>35</v>
      </c>
      <c r="E12" s="33" t="s">
        <v>37</v>
      </c>
      <c r="F12" s="45"/>
      <c r="G12" s="83" t="s">
        <v>40</v>
      </c>
      <c r="H12" s="68"/>
      <c r="I12" s="68" t="s">
        <v>41</v>
      </c>
      <c r="J12" s="68" t="s">
        <v>42</v>
      </c>
      <c r="K12" s="68" t="s">
        <v>43</v>
      </c>
    </row>
    <row r="13" spans="1:11" x14ac:dyDescent="0.4">
      <c r="A13" s="46"/>
      <c r="B13" s="34" t="s">
        <v>44</v>
      </c>
      <c r="C13" s="34" t="s">
        <v>45</v>
      </c>
      <c r="D13" s="34" t="s">
        <v>46</v>
      </c>
      <c r="E13" s="34" t="s">
        <v>46</v>
      </c>
      <c r="F13" s="46"/>
      <c r="G13" s="47" t="s">
        <v>47</v>
      </c>
      <c r="H13" s="35" t="s">
        <v>48</v>
      </c>
      <c r="I13" s="68"/>
      <c r="J13" s="68"/>
      <c r="K13" s="68"/>
    </row>
    <row r="14" spans="1:11" ht="15.95" customHeight="1" x14ac:dyDescent="0.4">
      <c r="A14" s="48" t="s">
        <v>65</v>
      </c>
      <c r="B14" s="49">
        <v>435</v>
      </c>
      <c r="C14" s="49">
        <v>100</v>
      </c>
      <c r="D14" s="50">
        <v>121900</v>
      </c>
      <c r="E14" s="51"/>
      <c r="F14" s="52"/>
      <c r="G14" s="53">
        <f>ROUNDDOWN($F$6*B14*(1.85-C14/100),2)</f>
        <v>0</v>
      </c>
      <c r="H14" s="54"/>
      <c r="I14" s="53">
        <f>G14+H14</f>
        <v>0</v>
      </c>
      <c r="J14" s="55">
        <f>ROUNDDOWN(D14*$F$8+E14*$F$9+F14*$F$10,2)</f>
        <v>0</v>
      </c>
      <c r="K14" s="53">
        <f>ROUNDDOWN(I14+J14,0)</f>
        <v>0</v>
      </c>
    </row>
    <row r="15" spans="1:11" ht="15.95" customHeight="1" x14ac:dyDescent="0.4">
      <c r="A15" s="48" t="s">
        <v>66</v>
      </c>
      <c r="B15" s="49">
        <v>435</v>
      </c>
      <c r="C15" s="53">
        <v>100</v>
      </c>
      <c r="D15" s="50">
        <v>109600</v>
      </c>
      <c r="E15" s="51"/>
      <c r="F15" s="54"/>
      <c r="G15" s="53">
        <f t="shared" ref="G15:G25" si="0">ROUNDDOWN($F$6*B15*(1.85-C15/100),2)</f>
        <v>0</v>
      </c>
      <c r="H15" s="54"/>
      <c r="I15" s="53">
        <f t="shared" ref="I15:I25" si="1">G15+H15</f>
        <v>0</v>
      </c>
      <c r="J15" s="55">
        <f t="shared" ref="J15:J25" si="2">ROUNDDOWN(D15*$F$8+E15*$F$9+F15*$F$10,2)</f>
        <v>0</v>
      </c>
      <c r="K15" s="53">
        <f t="shared" ref="K15:K25" si="3">ROUNDDOWN(I15+J15,0)</f>
        <v>0</v>
      </c>
    </row>
    <row r="16" spans="1:11" ht="15.95" customHeight="1" x14ac:dyDescent="0.4">
      <c r="A16" s="48" t="s">
        <v>67</v>
      </c>
      <c r="B16" s="49">
        <v>435</v>
      </c>
      <c r="C16" s="53">
        <v>100</v>
      </c>
      <c r="D16" s="50">
        <v>109200</v>
      </c>
      <c r="E16" s="51"/>
      <c r="F16" s="54"/>
      <c r="G16" s="53">
        <f t="shared" si="0"/>
        <v>0</v>
      </c>
      <c r="H16" s="54"/>
      <c r="I16" s="53">
        <f t="shared" si="1"/>
        <v>0</v>
      </c>
      <c r="J16" s="55">
        <f t="shared" si="2"/>
        <v>0</v>
      </c>
      <c r="K16" s="53">
        <f t="shared" si="3"/>
        <v>0</v>
      </c>
    </row>
    <row r="17" spans="1:11" ht="15.95" customHeight="1" x14ac:dyDescent="0.4">
      <c r="A17" s="48" t="s">
        <v>68</v>
      </c>
      <c r="B17" s="49">
        <v>435</v>
      </c>
      <c r="C17" s="53">
        <v>100</v>
      </c>
      <c r="D17" s="56"/>
      <c r="E17" s="57">
        <v>111800</v>
      </c>
      <c r="F17" s="54"/>
      <c r="G17" s="53">
        <f t="shared" si="0"/>
        <v>0</v>
      </c>
      <c r="H17" s="54"/>
      <c r="I17" s="53">
        <f t="shared" si="1"/>
        <v>0</v>
      </c>
      <c r="J17" s="55">
        <f t="shared" si="2"/>
        <v>0</v>
      </c>
      <c r="K17" s="53">
        <f t="shared" si="3"/>
        <v>0</v>
      </c>
    </row>
    <row r="18" spans="1:11" ht="15.95" customHeight="1" x14ac:dyDescent="0.4">
      <c r="A18" s="48" t="s">
        <v>69</v>
      </c>
      <c r="B18" s="49">
        <v>435</v>
      </c>
      <c r="C18" s="53">
        <v>100</v>
      </c>
      <c r="D18" s="56"/>
      <c r="E18" s="57">
        <v>132700</v>
      </c>
      <c r="F18" s="54"/>
      <c r="G18" s="53">
        <f t="shared" si="0"/>
        <v>0</v>
      </c>
      <c r="H18" s="54"/>
      <c r="I18" s="53">
        <f t="shared" si="1"/>
        <v>0</v>
      </c>
      <c r="J18" s="55">
        <f t="shared" si="2"/>
        <v>0</v>
      </c>
      <c r="K18" s="53">
        <f t="shared" si="3"/>
        <v>0</v>
      </c>
    </row>
    <row r="19" spans="1:11" ht="15.95" customHeight="1" x14ac:dyDescent="0.4">
      <c r="A19" s="48" t="s">
        <v>70</v>
      </c>
      <c r="B19" s="49">
        <v>435</v>
      </c>
      <c r="C19" s="53">
        <v>100</v>
      </c>
      <c r="D19" s="56"/>
      <c r="E19" s="57">
        <v>123600</v>
      </c>
      <c r="F19" s="54"/>
      <c r="G19" s="53">
        <f t="shared" si="0"/>
        <v>0</v>
      </c>
      <c r="H19" s="54"/>
      <c r="I19" s="53">
        <f t="shared" si="1"/>
        <v>0</v>
      </c>
      <c r="J19" s="55">
        <f t="shared" si="2"/>
        <v>0</v>
      </c>
      <c r="K19" s="53">
        <f t="shared" si="3"/>
        <v>0</v>
      </c>
    </row>
    <row r="20" spans="1:11" ht="15.95" customHeight="1" x14ac:dyDescent="0.4">
      <c r="A20" s="48" t="s">
        <v>71</v>
      </c>
      <c r="B20" s="49">
        <v>435</v>
      </c>
      <c r="C20" s="53">
        <v>100</v>
      </c>
      <c r="D20" s="56"/>
      <c r="E20" s="57">
        <v>124300</v>
      </c>
      <c r="F20" s="54"/>
      <c r="G20" s="53">
        <f t="shared" si="0"/>
        <v>0</v>
      </c>
      <c r="H20" s="54"/>
      <c r="I20" s="53">
        <f t="shared" si="1"/>
        <v>0</v>
      </c>
      <c r="J20" s="55">
        <f t="shared" si="2"/>
        <v>0</v>
      </c>
      <c r="K20" s="53">
        <f t="shared" si="3"/>
        <v>0</v>
      </c>
    </row>
    <row r="21" spans="1:11" ht="15.95" customHeight="1" x14ac:dyDescent="0.4">
      <c r="A21" s="48" t="s">
        <v>72</v>
      </c>
      <c r="B21" s="49">
        <v>435</v>
      </c>
      <c r="C21" s="53">
        <v>100</v>
      </c>
      <c r="D21" s="56"/>
      <c r="E21" s="57">
        <v>124700</v>
      </c>
      <c r="F21" s="54"/>
      <c r="G21" s="53">
        <f t="shared" si="0"/>
        <v>0</v>
      </c>
      <c r="H21" s="54"/>
      <c r="I21" s="53">
        <f t="shared" si="1"/>
        <v>0</v>
      </c>
      <c r="J21" s="55">
        <f t="shared" si="2"/>
        <v>0</v>
      </c>
      <c r="K21" s="53">
        <f t="shared" si="3"/>
        <v>0</v>
      </c>
    </row>
    <row r="22" spans="1:11" ht="15.95" customHeight="1" x14ac:dyDescent="0.4">
      <c r="A22" s="48" t="s">
        <v>73</v>
      </c>
      <c r="B22" s="49">
        <v>435</v>
      </c>
      <c r="C22" s="53">
        <v>100</v>
      </c>
      <c r="D22" s="56"/>
      <c r="E22" s="57">
        <v>119300</v>
      </c>
      <c r="F22" s="54"/>
      <c r="G22" s="53">
        <f t="shared" si="0"/>
        <v>0</v>
      </c>
      <c r="H22" s="54"/>
      <c r="I22" s="53">
        <f t="shared" si="1"/>
        <v>0</v>
      </c>
      <c r="J22" s="55">
        <f t="shared" si="2"/>
        <v>0</v>
      </c>
      <c r="K22" s="53">
        <f t="shared" si="3"/>
        <v>0</v>
      </c>
    </row>
    <row r="23" spans="1:11" ht="15.95" customHeight="1" x14ac:dyDescent="0.4">
      <c r="A23" s="48" t="s">
        <v>74</v>
      </c>
      <c r="B23" s="49">
        <v>435</v>
      </c>
      <c r="C23" s="53">
        <v>100</v>
      </c>
      <c r="D23" s="56"/>
      <c r="E23" s="57">
        <v>117300</v>
      </c>
      <c r="F23" s="54"/>
      <c r="G23" s="53">
        <f t="shared" si="0"/>
        <v>0</v>
      </c>
      <c r="H23" s="54"/>
      <c r="I23" s="53">
        <f t="shared" si="1"/>
        <v>0</v>
      </c>
      <c r="J23" s="55">
        <f t="shared" si="2"/>
        <v>0</v>
      </c>
      <c r="K23" s="53">
        <f t="shared" si="3"/>
        <v>0</v>
      </c>
    </row>
    <row r="24" spans="1:11" ht="15.95" customHeight="1" x14ac:dyDescent="0.4">
      <c r="A24" s="48" t="s">
        <v>75</v>
      </c>
      <c r="B24" s="49">
        <v>435</v>
      </c>
      <c r="C24" s="53">
        <v>100</v>
      </c>
      <c r="D24" s="56"/>
      <c r="E24" s="57">
        <v>110100</v>
      </c>
      <c r="F24" s="54"/>
      <c r="G24" s="53">
        <f t="shared" si="0"/>
        <v>0</v>
      </c>
      <c r="H24" s="54"/>
      <c r="I24" s="53">
        <f t="shared" si="1"/>
        <v>0</v>
      </c>
      <c r="J24" s="55">
        <f t="shared" si="2"/>
        <v>0</v>
      </c>
      <c r="K24" s="53">
        <f t="shared" si="3"/>
        <v>0</v>
      </c>
    </row>
    <row r="25" spans="1:11" ht="15.95" customHeight="1" x14ac:dyDescent="0.4">
      <c r="A25" s="48" t="s">
        <v>76</v>
      </c>
      <c r="B25" s="49">
        <v>435</v>
      </c>
      <c r="C25" s="53">
        <v>100</v>
      </c>
      <c r="D25" s="56"/>
      <c r="E25" s="57">
        <v>120700</v>
      </c>
      <c r="F25" s="54"/>
      <c r="G25" s="53">
        <f t="shared" si="0"/>
        <v>0</v>
      </c>
      <c r="H25" s="54"/>
      <c r="I25" s="53">
        <f t="shared" si="1"/>
        <v>0</v>
      </c>
      <c r="J25" s="55">
        <f t="shared" si="2"/>
        <v>0</v>
      </c>
      <c r="K25" s="53">
        <f t="shared" si="3"/>
        <v>0</v>
      </c>
    </row>
    <row r="26" spans="1:11" ht="15.95" customHeight="1" x14ac:dyDescent="0.4">
      <c r="B26" s="58"/>
      <c r="C26" s="58" t="s">
        <v>49</v>
      </c>
      <c r="D26" s="53">
        <f>SUM(D14:D25)</f>
        <v>340700</v>
      </c>
      <c r="E26" s="53">
        <f>SUM(E14:E25)</f>
        <v>1084500</v>
      </c>
      <c r="F26" s="53">
        <f>SUM(F14:F25)</f>
        <v>0</v>
      </c>
      <c r="G26" s="53">
        <f>SUM(G14:G25)</f>
        <v>0</v>
      </c>
      <c r="H26" s="54"/>
      <c r="I26" s="53">
        <f t="shared" ref="I26:K26" si="4">SUM(I14:I25)</f>
        <v>0</v>
      </c>
      <c r="J26" s="55">
        <f t="shared" si="4"/>
        <v>0</v>
      </c>
      <c r="K26" s="53">
        <f t="shared" si="4"/>
        <v>0</v>
      </c>
    </row>
    <row r="27" spans="1:11" ht="51.75" customHeight="1" thickBot="1" x14ac:dyDescent="0.45">
      <c r="B27" s="58"/>
      <c r="C27" s="58" t="s">
        <v>50</v>
      </c>
      <c r="D27" s="84">
        <f>SUM(D26:F26)</f>
        <v>1425200</v>
      </c>
      <c r="E27" s="85"/>
      <c r="F27" s="86"/>
      <c r="G27" s="58"/>
      <c r="H27" s="58"/>
      <c r="I27" s="58"/>
      <c r="J27" s="58"/>
      <c r="K27" s="58"/>
    </row>
    <row r="28" spans="1:11" ht="32.25" customHeight="1" thickBot="1" x14ac:dyDescent="0.45">
      <c r="B28" s="58"/>
      <c r="C28" s="58"/>
      <c r="D28" s="58"/>
      <c r="E28" s="58"/>
      <c r="F28" s="58"/>
      <c r="G28" s="58"/>
      <c r="H28" s="87" t="s">
        <v>51</v>
      </c>
      <c r="I28" s="88"/>
      <c r="J28" s="89">
        <f>ROUNDDOWN(K26*100/110,0)</f>
        <v>0</v>
      </c>
      <c r="K28" s="90"/>
    </row>
    <row r="29" spans="1:11" ht="54.75" customHeight="1" x14ac:dyDescent="0.4">
      <c r="B29" s="58"/>
      <c r="C29" s="58"/>
      <c r="D29" s="58"/>
      <c r="E29" s="58"/>
      <c r="F29" s="58"/>
      <c r="G29" s="58"/>
      <c r="H29" s="78" t="s">
        <v>52</v>
      </c>
      <c r="I29" s="78"/>
      <c r="J29" s="78"/>
      <c r="K29" s="78"/>
    </row>
    <row r="30" spans="1:11" x14ac:dyDescent="0.4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4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4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2:1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2:1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2:11" x14ac:dyDescent="0.4"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2:11" x14ac:dyDescent="0.4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2:11" x14ac:dyDescent="0.4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1" x14ac:dyDescent="0.4">
      <c r="B38" s="58"/>
      <c r="C38" s="58"/>
      <c r="D38" s="58"/>
      <c r="E38" s="58"/>
      <c r="F38" s="58"/>
      <c r="G38" s="58"/>
      <c r="H38" s="58"/>
      <c r="I38" s="58"/>
      <c r="J38" s="58"/>
      <c r="K38" s="58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2"/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FB0C-6F7D-49DA-A932-E91C6DA806D4}">
  <sheetPr>
    <pageSetUpPr fitToPage="1"/>
  </sheetPr>
  <dimension ref="A2:K38"/>
  <sheetViews>
    <sheetView topLeftCell="A7" workbookViewId="0">
      <selection activeCell="D17" sqref="D17"/>
    </sheetView>
  </sheetViews>
  <sheetFormatPr defaultRowHeight="15" x14ac:dyDescent="0.4"/>
  <cols>
    <col min="1" max="1" width="11.25" style="2" customWidth="1"/>
    <col min="2" max="3" width="9.125" style="2" bestFit="1" customWidth="1"/>
    <col min="4" max="4" width="9.5" style="2" bestFit="1" customWidth="1"/>
    <col min="5" max="5" width="9.5" style="2" customWidth="1"/>
    <col min="6" max="6" width="11.25" style="2" customWidth="1"/>
    <col min="7" max="8" width="13.625" style="2" customWidth="1"/>
    <col min="9" max="9" width="16.75" style="2" customWidth="1"/>
    <col min="10" max="10" width="16.625" style="2" customWidth="1"/>
    <col min="11" max="11" width="19.875" style="2" customWidth="1"/>
    <col min="12" max="16384" width="9" style="2"/>
  </cols>
  <sheetData>
    <row r="2" spans="1:11" ht="21" customHeight="1" x14ac:dyDescent="0.4">
      <c r="A2" s="76" t="s">
        <v>53</v>
      </c>
      <c r="B2" s="76"/>
      <c r="C2" s="76"/>
      <c r="D2" s="76"/>
      <c r="E2" s="76"/>
      <c r="F2" s="76"/>
      <c r="G2" s="37">
        <f>D27</f>
        <v>907300</v>
      </c>
      <c r="H2" s="2" t="s">
        <v>27</v>
      </c>
    </row>
    <row r="3" spans="1:11" ht="21" customHeight="1" x14ac:dyDescent="0.4">
      <c r="A3" s="28" t="s">
        <v>28</v>
      </c>
    </row>
    <row r="4" spans="1:11" ht="8.25" customHeight="1" x14ac:dyDescent="0.4"/>
    <row r="5" spans="1:11" ht="18" customHeight="1" thickBot="1" x14ac:dyDescent="0.45">
      <c r="C5" s="68" t="s">
        <v>10</v>
      </c>
      <c r="D5" s="68"/>
      <c r="E5" s="68"/>
      <c r="F5" s="70" t="s">
        <v>29</v>
      </c>
      <c r="G5" s="68"/>
    </row>
    <row r="6" spans="1:11" ht="18" customHeight="1" thickBot="1" x14ac:dyDescent="0.45">
      <c r="C6" s="68" t="s">
        <v>30</v>
      </c>
      <c r="D6" s="68" t="s">
        <v>31</v>
      </c>
      <c r="E6" s="77"/>
      <c r="F6" s="60"/>
      <c r="G6" s="38" t="s">
        <v>32</v>
      </c>
    </row>
    <row r="7" spans="1:11" ht="18" customHeight="1" thickBot="1" x14ac:dyDescent="0.45">
      <c r="C7" s="68"/>
      <c r="D7" s="68" t="s">
        <v>33</v>
      </c>
      <c r="E7" s="68"/>
      <c r="F7" s="61"/>
      <c r="G7" s="18" t="s">
        <v>32</v>
      </c>
    </row>
    <row r="8" spans="1:11" ht="18" customHeight="1" thickBot="1" x14ac:dyDescent="0.45">
      <c r="C8" s="68" t="s">
        <v>34</v>
      </c>
      <c r="D8" s="79" t="s">
        <v>54</v>
      </c>
      <c r="E8" s="80"/>
      <c r="F8" s="62"/>
      <c r="G8" s="41" t="s">
        <v>36</v>
      </c>
    </row>
    <row r="9" spans="1:11" ht="18" customHeight="1" thickBot="1" x14ac:dyDescent="0.45">
      <c r="C9" s="68"/>
      <c r="D9" s="81" t="s">
        <v>55</v>
      </c>
      <c r="E9" s="82"/>
      <c r="F9" s="63"/>
      <c r="G9" s="43" t="s">
        <v>36</v>
      </c>
    </row>
    <row r="10" spans="1:11" ht="18" customHeight="1" thickBot="1" x14ac:dyDescent="0.45">
      <c r="C10" s="68"/>
      <c r="D10" s="91" t="s">
        <v>56</v>
      </c>
      <c r="E10" s="92"/>
      <c r="F10" s="64"/>
      <c r="G10" s="65" t="s">
        <v>36</v>
      </c>
    </row>
    <row r="12" spans="1:11" x14ac:dyDescent="0.4">
      <c r="A12" s="45"/>
      <c r="B12" s="33" t="s">
        <v>38</v>
      </c>
      <c r="C12" s="33" t="s">
        <v>39</v>
      </c>
      <c r="D12" s="33" t="s">
        <v>54</v>
      </c>
      <c r="E12" s="33" t="s">
        <v>55</v>
      </c>
      <c r="F12" s="33" t="s">
        <v>56</v>
      </c>
      <c r="G12" s="83" t="s">
        <v>40</v>
      </c>
      <c r="H12" s="68"/>
      <c r="I12" s="68" t="s">
        <v>41</v>
      </c>
      <c r="J12" s="68" t="s">
        <v>42</v>
      </c>
      <c r="K12" s="68" t="s">
        <v>43</v>
      </c>
    </row>
    <row r="13" spans="1:11" x14ac:dyDescent="0.4">
      <c r="A13" s="46"/>
      <c r="B13" s="34" t="s">
        <v>44</v>
      </c>
      <c r="C13" s="34" t="s">
        <v>45</v>
      </c>
      <c r="D13" s="34" t="s">
        <v>46</v>
      </c>
      <c r="E13" s="34" t="s">
        <v>46</v>
      </c>
      <c r="F13" s="34" t="s">
        <v>46</v>
      </c>
      <c r="G13" s="47" t="s">
        <v>47</v>
      </c>
      <c r="H13" s="35" t="s">
        <v>48</v>
      </c>
      <c r="I13" s="68"/>
      <c r="J13" s="68"/>
      <c r="K13" s="68"/>
    </row>
    <row r="14" spans="1:11" ht="15.95" customHeight="1" x14ac:dyDescent="0.4">
      <c r="A14" s="48" t="s">
        <v>65</v>
      </c>
      <c r="B14" s="49">
        <v>176</v>
      </c>
      <c r="C14" s="49">
        <v>100</v>
      </c>
      <c r="D14" s="50">
        <v>13400</v>
      </c>
      <c r="E14" s="57">
        <v>30100</v>
      </c>
      <c r="F14" s="66">
        <v>38800</v>
      </c>
      <c r="G14" s="53">
        <f>ROUNDDOWN($F$6*B14*(1.85-C14/100),2)</f>
        <v>0</v>
      </c>
      <c r="H14" s="54"/>
      <c r="I14" s="53">
        <f>G14+H14</f>
        <v>0</v>
      </c>
      <c r="J14" s="55">
        <f>ROUNDDOWN(D14*$F$8+E14*$F$9+F14*$F$10,2)</f>
        <v>0</v>
      </c>
      <c r="K14" s="53">
        <f>ROUNDDOWN(I14+J14,0)</f>
        <v>0</v>
      </c>
    </row>
    <row r="15" spans="1:11" ht="15.95" customHeight="1" x14ac:dyDescent="0.4">
      <c r="A15" s="48" t="s">
        <v>66</v>
      </c>
      <c r="B15" s="49">
        <v>176</v>
      </c>
      <c r="C15" s="53">
        <v>100</v>
      </c>
      <c r="D15" s="50">
        <v>21900</v>
      </c>
      <c r="E15" s="57">
        <v>19400</v>
      </c>
      <c r="F15" s="66">
        <v>39200</v>
      </c>
      <c r="G15" s="53">
        <f t="shared" ref="G15:G25" si="0">ROUNDDOWN($F$6*B15*(1.85-C15/100),2)</f>
        <v>0</v>
      </c>
      <c r="H15" s="54"/>
      <c r="I15" s="53">
        <f t="shared" ref="I15:I25" si="1">G15+H15</f>
        <v>0</v>
      </c>
      <c r="J15" s="55">
        <f t="shared" ref="J15:J25" si="2">ROUNDDOWN(D15*$F$8+E15*$F$9+F15*$F$10,2)</f>
        <v>0</v>
      </c>
      <c r="K15" s="53">
        <f t="shared" ref="K15:K25" si="3">ROUNDDOWN(I15+J15,0)</f>
        <v>0</v>
      </c>
    </row>
    <row r="16" spans="1:11" ht="15.95" customHeight="1" x14ac:dyDescent="0.4">
      <c r="A16" s="48" t="s">
        <v>67</v>
      </c>
      <c r="B16" s="49">
        <v>176</v>
      </c>
      <c r="C16" s="53">
        <v>100</v>
      </c>
      <c r="D16" s="50">
        <v>21400</v>
      </c>
      <c r="E16" s="57">
        <v>18400</v>
      </c>
      <c r="F16" s="66">
        <v>36000</v>
      </c>
      <c r="G16" s="53">
        <f t="shared" si="0"/>
        <v>0</v>
      </c>
      <c r="H16" s="54"/>
      <c r="I16" s="53">
        <f t="shared" si="1"/>
        <v>0</v>
      </c>
      <c r="J16" s="55">
        <f t="shared" si="2"/>
        <v>0</v>
      </c>
      <c r="K16" s="53">
        <f t="shared" si="3"/>
        <v>0</v>
      </c>
    </row>
    <row r="17" spans="1:11" ht="15.95" customHeight="1" x14ac:dyDescent="0.4">
      <c r="A17" s="48" t="s">
        <v>68</v>
      </c>
      <c r="B17" s="49">
        <v>176</v>
      </c>
      <c r="C17" s="53">
        <v>100</v>
      </c>
      <c r="D17" s="50">
        <v>0</v>
      </c>
      <c r="E17" s="57">
        <v>36800</v>
      </c>
      <c r="F17" s="66">
        <v>36500</v>
      </c>
      <c r="G17" s="53">
        <f t="shared" si="0"/>
        <v>0</v>
      </c>
      <c r="H17" s="54"/>
      <c r="I17" s="53">
        <f t="shared" si="1"/>
        <v>0</v>
      </c>
      <c r="J17" s="55">
        <f t="shared" si="2"/>
        <v>0</v>
      </c>
      <c r="K17" s="53">
        <f t="shared" si="3"/>
        <v>0</v>
      </c>
    </row>
    <row r="18" spans="1:11" ht="15.95" customHeight="1" x14ac:dyDescent="0.4">
      <c r="A18" s="48" t="s">
        <v>69</v>
      </c>
      <c r="B18" s="49">
        <v>176</v>
      </c>
      <c r="C18" s="53">
        <v>100</v>
      </c>
      <c r="D18" s="50">
        <v>0</v>
      </c>
      <c r="E18" s="57">
        <v>35700</v>
      </c>
      <c r="F18" s="66">
        <v>34300</v>
      </c>
      <c r="G18" s="53">
        <f t="shared" si="0"/>
        <v>0</v>
      </c>
      <c r="H18" s="54"/>
      <c r="I18" s="53">
        <f t="shared" si="1"/>
        <v>0</v>
      </c>
      <c r="J18" s="55">
        <f t="shared" si="2"/>
        <v>0</v>
      </c>
      <c r="K18" s="53">
        <f t="shared" si="3"/>
        <v>0</v>
      </c>
    </row>
    <row r="19" spans="1:11" ht="15.95" customHeight="1" x14ac:dyDescent="0.4">
      <c r="A19" s="48" t="s">
        <v>70</v>
      </c>
      <c r="B19" s="49">
        <v>176</v>
      </c>
      <c r="C19" s="53">
        <v>100</v>
      </c>
      <c r="D19" s="50">
        <v>0</v>
      </c>
      <c r="E19" s="57">
        <v>37700</v>
      </c>
      <c r="F19" s="66">
        <v>36300</v>
      </c>
      <c r="G19" s="53">
        <f t="shared" si="0"/>
        <v>0</v>
      </c>
      <c r="H19" s="54"/>
      <c r="I19" s="53">
        <f t="shared" si="1"/>
        <v>0</v>
      </c>
      <c r="J19" s="55">
        <f t="shared" si="2"/>
        <v>0</v>
      </c>
      <c r="K19" s="53">
        <f t="shared" si="3"/>
        <v>0</v>
      </c>
    </row>
    <row r="20" spans="1:11" ht="15.95" customHeight="1" x14ac:dyDescent="0.4">
      <c r="A20" s="48" t="s">
        <v>71</v>
      </c>
      <c r="B20" s="49">
        <v>176</v>
      </c>
      <c r="C20" s="53">
        <v>100</v>
      </c>
      <c r="D20" s="50">
        <v>0</v>
      </c>
      <c r="E20" s="57">
        <v>41600</v>
      </c>
      <c r="F20" s="66">
        <v>38600</v>
      </c>
      <c r="G20" s="53">
        <f t="shared" si="0"/>
        <v>0</v>
      </c>
      <c r="H20" s="54"/>
      <c r="I20" s="53">
        <f t="shared" si="1"/>
        <v>0</v>
      </c>
      <c r="J20" s="55">
        <f t="shared" si="2"/>
        <v>0</v>
      </c>
      <c r="K20" s="53">
        <f t="shared" si="3"/>
        <v>0</v>
      </c>
    </row>
    <row r="21" spans="1:11" ht="15.95" customHeight="1" x14ac:dyDescent="0.4">
      <c r="A21" s="48" t="s">
        <v>72</v>
      </c>
      <c r="B21" s="49">
        <v>176</v>
      </c>
      <c r="C21" s="53">
        <v>100</v>
      </c>
      <c r="D21" s="50">
        <v>0</v>
      </c>
      <c r="E21" s="57">
        <v>35000</v>
      </c>
      <c r="F21" s="66">
        <v>39000</v>
      </c>
      <c r="G21" s="53">
        <f t="shared" si="0"/>
        <v>0</v>
      </c>
      <c r="H21" s="54"/>
      <c r="I21" s="53">
        <f t="shared" si="1"/>
        <v>0</v>
      </c>
      <c r="J21" s="55">
        <f t="shared" si="2"/>
        <v>0</v>
      </c>
      <c r="K21" s="53">
        <f t="shared" si="3"/>
        <v>0</v>
      </c>
    </row>
    <row r="22" spans="1:11" ht="15.95" customHeight="1" x14ac:dyDescent="0.4">
      <c r="A22" s="48" t="s">
        <v>73</v>
      </c>
      <c r="B22" s="49">
        <v>176</v>
      </c>
      <c r="C22" s="53">
        <v>100</v>
      </c>
      <c r="D22" s="50">
        <v>0</v>
      </c>
      <c r="E22" s="57">
        <v>39500</v>
      </c>
      <c r="F22" s="66">
        <v>39200</v>
      </c>
      <c r="G22" s="53">
        <f t="shared" si="0"/>
        <v>0</v>
      </c>
      <c r="H22" s="54"/>
      <c r="I22" s="53">
        <f t="shared" si="1"/>
        <v>0</v>
      </c>
      <c r="J22" s="55">
        <f t="shared" si="2"/>
        <v>0</v>
      </c>
      <c r="K22" s="53">
        <f t="shared" si="3"/>
        <v>0</v>
      </c>
    </row>
    <row r="23" spans="1:11" ht="15.95" customHeight="1" x14ac:dyDescent="0.4">
      <c r="A23" s="48" t="s">
        <v>74</v>
      </c>
      <c r="B23" s="49">
        <v>176</v>
      </c>
      <c r="C23" s="53">
        <v>100</v>
      </c>
      <c r="D23" s="50">
        <v>0</v>
      </c>
      <c r="E23" s="57">
        <v>39300</v>
      </c>
      <c r="F23" s="66">
        <v>30900</v>
      </c>
      <c r="G23" s="53">
        <f t="shared" si="0"/>
        <v>0</v>
      </c>
      <c r="H23" s="54"/>
      <c r="I23" s="53">
        <f t="shared" si="1"/>
        <v>0</v>
      </c>
      <c r="J23" s="55">
        <f t="shared" si="2"/>
        <v>0</v>
      </c>
      <c r="K23" s="53">
        <f t="shared" si="3"/>
        <v>0</v>
      </c>
    </row>
    <row r="24" spans="1:11" ht="15.95" customHeight="1" x14ac:dyDescent="0.4">
      <c r="A24" s="48" t="s">
        <v>75</v>
      </c>
      <c r="B24" s="49">
        <v>176</v>
      </c>
      <c r="C24" s="53">
        <v>100</v>
      </c>
      <c r="D24" s="50">
        <v>0</v>
      </c>
      <c r="E24" s="57">
        <v>30700</v>
      </c>
      <c r="F24" s="66">
        <v>42600</v>
      </c>
      <c r="G24" s="53">
        <f t="shared" si="0"/>
        <v>0</v>
      </c>
      <c r="H24" s="54"/>
      <c r="I24" s="53">
        <f t="shared" si="1"/>
        <v>0</v>
      </c>
      <c r="J24" s="55">
        <f t="shared" si="2"/>
        <v>0</v>
      </c>
      <c r="K24" s="53">
        <f t="shared" si="3"/>
        <v>0</v>
      </c>
    </row>
    <row r="25" spans="1:11" ht="15.95" customHeight="1" x14ac:dyDescent="0.4">
      <c r="A25" s="48" t="s">
        <v>76</v>
      </c>
      <c r="B25" s="49">
        <v>176</v>
      </c>
      <c r="C25" s="53">
        <v>100</v>
      </c>
      <c r="D25" s="50">
        <v>0</v>
      </c>
      <c r="E25" s="57">
        <v>39100</v>
      </c>
      <c r="F25" s="66">
        <v>35900</v>
      </c>
      <c r="G25" s="53">
        <f t="shared" si="0"/>
        <v>0</v>
      </c>
      <c r="H25" s="54"/>
      <c r="I25" s="53">
        <f t="shared" si="1"/>
        <v>0</v>
      </c>
      <c r="J25" s="55">
        <f t="shared" si="2"/>
        <v>0</v>
      </c>
      <c r="K25" s="53">
        <f t="shared" si="3"/>
        <v>0</v>
      </c>
    </row>
    <row r="26" spans="1:11" ht="15.95" customHeight="1" x14ac:dyDescent="0.4">
      <c r="B26" s="58"/>
      <c r="C26" s="58" t="s">
        <v>49</v>
      </c>
      <c r="D26" s="53">
        <f>SUM(D14:D25)</f>
        <v>56700</v>
      </c>
      <c r="E26" s="53">
        <f>SUM(E14:E25)</f>
        <v>403300</v>
      </c>
      <c r="F26" s="53">
        <f>SUM(F14:F25)</f>
        <v>447300</v>
      </c>
      <c r="G26" s="53">
        <f>SUM(G14:G25)</f>
        <v>0</v>
      </c>
      <c r="H26" s="54"/>
      <c r="I26" s="53">
        <f t="shared" ref="I26:K26" si="4">SUM(I14:I25)</f>
        <v>0</v>
      </c>
      <c r="J26" s="55">
        <f t="shared" si="4"/>
        <v>0</v>
      </c>
      <c r="K26" s="53">
        <f t="shared" si="4"/>
        <v>0</v>
      </c>
    </row>
    <row r="27" spans="1:11" ht="51.75" customHeight="1" thickBot="1" x14ac:dyDescent="0.45">
      <c r="B27" s="58"/>
      <c r="C27" s="58" t="s">
        <v>50</v>
      </c>
      <c r="D27" s="84">
        <f>SUM(D26:F26)</f>
        <v>907300</v>
      </c>
      <c r="E27" s="85"/>
      <c r="F27" s="86"/>
      <c r="G27" s="58"/>
      <c r="H27" s="58"/>
      <c r="I27" s="58"/>
      <c r="J27" s="58"/>
      <c r="K27" s="58"/>
    </row>
    <row r="28" spans="1:11" ht="32.25" customHeight="1" thickBot="1" x14ac:dyDescent="0.45">
      <c r="B28" s="58"/>
      <c r="C28" s="58"/>
      <c r="D28" s="58"/>
      <c r="E28" s="58"/>
      <c r="F28" s="58"/>
      <c r="G28" s="58"/>
      <c r="H28" s="93" t="s">
        <v>57</v>
      </c>
      <c r="I28" s="84"/>
      <c r="J28" s="89">
        <f>ROUNDDOWN(K26*100/110,0)</f>
        <v>0</v>
      </c>
      <c r="K28" s="90"/>
    </row>
    <row r="29" spans="1:11" ht="54.75" customHeight="1" x14ac:dyDescent="0.4">
      <c r="B29" s="58"/>
      <c r="C29" s="58"/>
      <c r="D29" s="58"/>
      <c r="E29" s="58"/>
      <c r="F29" s="58"/>
      <c r="G29" s="58"/>
      <c r="H29" s="78" t="s">
        <v>58</v>
      </c>
      <c r="I29" s="78"/>
      <c r="J29" s="78"/>
      <c r="K29" s="78"/>
    </row>
    <row r="30" spans="1:11" x14ac:dyDescent="0.4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4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4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2:1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2:1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2:11" x14ac:dyDescent="0.4"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2:11" x14ac:dyDescent="0.4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2:11" x14ac:dyDescent="0.4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1" x14ac:dyDescent="0.4">
      <c r="B38" s="58"/>
      <c r="C38" s="58"/>
      <c r="D38" s="58"/>
      <c r="E38" s="58"/>
      <c r="F38" s="58"/>
      <c r="G38" s="58"/>
      <c r="H38" s="58"/>
      <c r="I38" s="58"/>
      <c r="J38" s="58"/>
      <c r="K38" s="58"/>
    </row>
  </sheetData>
  <protectedRanges>
    <protectedRange sqref="F6 F8:F10" name="範囲1_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2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25E6C-42ED-4B25-9CDD-5436A66E6CAF}">
  <sheetPr>
    <pageSetUpPr fitToPage="1"/>
  </sheetPr>
  <dimension ref="A2:K38"/>
  <sheetViews>
    <sheetView topLeftCell="A4" workbookViewId="0">
      <selection activeCell="D17" sqref="D17"/>
    </sheetView>
  </sheetViews>
  <sheetFormatPr defaultRowHeight="15" x14ac:dyDescent="0.4"/>
  <cols>
    <col min="1" max="1" width="11.25" style="2" customWidth="1"/>
    <col min="2" max="3" width="9.125" style="2" bestFit="1" customWidth="1"/>
    <col min="4" max="4" width="9.5" style="2" bestFit="1" customWidth="1"/>
    <col min="5" max="5" width="9.5" style="2" customWidth="1"/>
    <col min="6" max="6" width="11.25" style="2" customWidth="1"/>
    <col min="7" max="8" width="13.625" style="2" customWidth="1"/>
    <col min="9" max="9" width="16.75" style="2" customWidth="1"/>
    <col min="10" max="10" width="16.625" style="2" customWidth="1"/>
    <col min="11" max="11" width="19.875" style="2" customWidth="1"/>
    <col min="12" max="16384" width="9" style="2"/>
  </cols>
  <sheetData>
    <row r="2" spans="1:11" ht="21" customHeight="1" x14ac:dyDescent="0.4">
      <c r="A2" s="76" t="s">
        <v>59</v>
      </c>
      <c r="B2" s="76"/>
      <c r="C2" s="76"/>
      <c r="D2" s="76"/>
      <c r="E2" s="76"/>
      <c r="F2" s="76"/>
      <c r="G2" s="37">
        <f>D27</f>
        <v>567200</v>
      </c>
      <c r="H2" s="2" t="s">
        <v>27</v>
      </c>
    </row>
    <row r="3" spans="1:11" ht="21" customHeight="1" x14ac:dyDescent="0.4">
      <c r="A3" s="28" t="s">
        <v>28</v>
      </c>
    </row>
    <row r="4" spans="1:11" ht="8.25" customHeight="1" x14ac:dyDescent="0.4"/>
    <row r="5" spans="1:11" ht="18" customHeight="1" thickBot="1" x14ac:dyDescent="0.45">
      <c r="C5" s="68" t="s">
        <v>10</v>
      </c>
      <c r="D5" s="68"/>
      <c r="E5" s="68"/>
      <c r="F5" s="70" t="s">
        <v>29</v>
      </c>
      <c r="G5" s="68"/>
    </row>
    <row r="6" spans="1:11" ht="18" customHeight="1" thickBot="1" x14ac:dyDescent="0.45">
      <c r="C6" s="68" t="s">
        <v>30</v>
      </c>
      <c r="D6" s="68" t="s">
        <v>31</v>
      </c>
      <c r="E6" s="77"/>
      <c r="F6" s="60"/>
      <c r="G6" s="38" t="s">
        <v>32</v>
      </c>
    </row>
    <row r="7" spans="1:11" ht="18" customHeight="1" thickBot="1" x14ac:dyDescent="0.45">
      <c r="C7" s="68"/>
      <c r="D7" s="68" t="s">
        <v>33</v>
      </c>
      <c r="E7" s="68"/>
      <c r="F7" s="61"/>
      <c r="G7" s="18" t="s">
        <v>32</v>
      </c>
    </row>
    <row r="8" spans="1:11" ht="18" customHeight="1" thickBot="1" x14ac:dyDescent="0.45">
      <c r="C8" s="68" t="s">
        <v>34</v>
      </c>
      <c r="D8" s="79" t="s">
        <v>54</v>
      </c>
      <c r="E8" s="80"/>
      <c r="F8" s="62"/>
      <c r="G8" s="41" t="s">
        <v>36</v>
      </c>
    </row>
    <row r="9" spans="1:11" ht="18" customHeight="1" thickBot="1" x14ac:dyDescent="0.45">
      <c r="C9" s="68"/>
      <c r="D9" s="81" t="s">
        <v>55</v>
      </c>
      <c r="E9" s="82"/>
      <c r="F9" s="63"/>
      <c r="G9" s="43" t="s">
        <v>36</v>
      </c>
    </row>
    <row r="10" spans="1:11" ht="18" customHeight="1" thickBot="1" x14ac:dyDescent="0.45">
      <c r="C10" s="68"/>
      <c r="D10" s="91" t="s">
        <v>56</v>
      </c>
      <c r="E10" s="92"/>
      <c r="F10" s="64"/>
      <c r="G10" s="65" t="s">
        <v>36</v>
      </c>
    </row>
    <row r="12" spans="1:11" x14ac:dyDescent="0.4">
      <c r="A12" s="45"/>
      <c r="B12" s="33" t="s">
        <v>38</v>
      </c>
      <c r="C12" s="33" t="s">
        <v>39</v>
      </c>
      <c r="D12" s="33" t="s">
        <v>54</v>
      </c>
      <c r="E12" s="33" t="s">
        <v>55</v>
      </c>
      <c r="F12" s="33" t="s">
        <v>56</v>
      </c>
      <c r="G12" s="83" t="s">
        <v>40</v>
      </c>
      <c r="H12" s="68"/>
      <c r="I12" s="68" t="s">
        <v>41</v>
      </c>
      <c r="J12" s="68" t="s">
        <v>42</v>
      </c>
      <c r="K12" s="68" t="s">
        <v>43</v>
      </c>
    </row>
    <row r="13" spans="1:11" x14ac:dyDescent="0.4">
      <c r="A13" s="46"/>
      <c r="B13" s="34" t="s">
        <v>44</v>
      </c>
      <c r="C13" s="34" t="s">
        <v>45</v>
      </c>
      <c r="D13" s="34" t="s">
        <v>46</v>
      </c>
      <c r="E13" s="34" t="s">
        <v>46</v>
      </c>
      <c r="F13" s="34" t="s">
        <v>46</v>
      </c>
      <c r="G13" s="47" t="s">
        <v>47</v>
      </c>
      <c r="H13" s="35" t="s">
        <v>48</v>
      </c>
      <c r="I13" s="68"/>
      <c r="J13" s="68"/>
      <c r="K13" s="68"/>
    </row>
    <row r="14" spans="1:11" ht="15.95" customHeight="1" x14ac:dyDescent="0.4">
      <c r="A14" s="48" t="s">
        <v>65</v>
      </c>
      <c r="B14" s="49">
        <v>170</v>
      </c>
      <c r="C14" s="49">
        <v>100</v>
      </c>
      <c r="D14" s="50">
        <v>9300</v>
      </c>
      <c r="E14" s="57">
        <v>13500</v>
      </c>
      <c r="F14" s="66">
        <v>27100</v>
      </c>
      <c r="G14" s="53">
        <f>ROUNDDOWN($F$6*B14*(1.85-C14/100),2)</f>
        <v>0</v>
      </c>
      <c r="H14" s="54"/>
      <c r="I14" s="53">
        <f>G14+H14</f>
        <v>0</v>
      </c>
      <c r="J14" s="55">
        <f>ROUNDDOWN(D14*$F$8+E14*$F$9+F14*$F$10,2)</f>
        <v>0</v>
      </c>
      <c r="K14" s="53">
        <f>ROUNDDOWN(I14+J14,0)</f>
        <v>0</v>
      </c>
    </row>
    <row r="15" spans="1:11" ht="15.95" customHeight="1" x14ac:dyDescent="0.4">
      <c r="A15" s="48" t="s">
        <v>66</v>
      </c>
      <c r="B15" s="49">
        <v>170</v>
      </c>
      <c r="C15" s="53">
        <v>100</v>
      </c>
      <c r="D15" s="50">
        <v>8400</v>
      </c>
      <c r="E15" s="57">
        <v>12700</v>
      </c>
      <c r="F15" s="66">
        <v>26200</v>
      </c>
      <c r="G15" s="53">
        <f t="shared" ref="G15:G25" si="0">ROUNDDOWN($F$6*B15*(1.85-C15/100),2)</f>
        <v>0</v>
      </c>
      <c r="H15" s="54"/>
      <c r="I15" s="53">
        <f t="shared" ref="I15:I25" si="1">G15+H15</f>
        <v>0</v>
      </c>
      <c r="J15" s="55">
        <f t="shared" ref="J15:J25" si="2">ROUNDDOWN(D15*$F$8+E15*$F$9+F15*$F$10,2)</f>
        <v>0</v>
      </c>
      <c r="K15" s="53">
        <f t="shared" ref="K15:K25" si="3">ROUNDDOWN(I15+J15,0)</f>
        <v>0</v>
      </c>
    </row>
    <row r="16" spans="1:11" ht="15.95" customHeight="1" x14ac:dyDescent="0.4">
      <c r="A16" s="48" t="s">
        <v>67</v>
      </c>
      <c r="B16" s="49">
        <v>170</v>
      </c>
      <c r="C16" s="53">
        <v>100</v>
      </c>
      <c r="D16" s="50">
        <v>9800</v>
      </c>
      <c r="E16" s="57">
        <v>11600</v>
      </c>
      <c r="F16" s="66">
        <v>26900</v>
      </c>
      <c r="G16" s="53">
        <f t="shared" si="0"/>
        <v>0</v>
      </c>
      <c r="H16" s="54"/>
      <c r="I16" s="53">
        <f t="shared" si="1"/>
        <v>0</v>
      </c>
      <c r="J16" s="55">
        <f t="shared" si="2"/>
        <v>0</v>
      </c>
      <c r="K16" s="53">
        <f t="shared" si="3"/>
        <v>0</v>
      </c>
    </row>
    <row r="17" spans="1:11" ht="15.95" customHeight="1" x14ac:dyDescent="0.4">
      <c r="A17" s="48" t="s">
        <v>68</v>
      </c>
      <c r="B17" s="49">
        <v>170</v>
      </c>
      <c r="C17" s="53">
        <v>100</v>
      </c>
      <c r="D17" s="50"/>
      <c r="E17" s="57">
        <v>25300</v>
      </c>
      <c r="F17" s="66">
        <v>27800</v>
      </c>
      <c r="G17" s="53">
        <f t="shared" si="0"/>
        <v>0</v>
      </c>
      <c r="H17" s="54"/>
      <c r="I17" s="53">
        <f t="shared" si="1"/>
        <v>0</v>
      </c>
      <c r="J17" s="55">
        <f t="shared" si="2"/>
        <v>0</v>
      </c>
      <c r="K17" s="53">
        <f t="shared" si="3"/>
        <v>0</v>
      </c>
    </row>
    <row r="18" spans="1:11" ht="15.95" customHeight="1" x14ac:dyDescent="0.4">
      <c r="A18" s="48" t="s">
        <v>69</v>
      </c>
      <c r="B18" s="49">
        <v>170</v>
      </c>
      <c r="C18" s="53">
        <v>100</v>
      </c>
      <c r="D18" s="50"/>
      <c r="E18" s="57">
        <v>25200</v>
      </c>
      <c r="F18" s="66">
        <v>26400</v>
      </c>
      <c r="G18" s="53">
        <f t="shared" si="0"/>
        <v>0</v>
      </c>
      <c r="H18" s="54"/>
      <c r="I18" s="53">
        <f t="shared" si="1"/>
        <v>0</v>
      </c>
      <c r="J18" s="55">
        <f t="shared" si="2"/>
        <v>0</v>
      </c>
      <c r="K18" s="53">
        <f t="shared" si="3"/>
        <v>0</v>
      </c>
    </row>
    <row r="19" spans="1:11" ht="15.95" customHeight="1" x14ac:dyDescent="0.4">
      <c r="A19" s="48" t="s">
        <v>70</v>
      </c>
      <c r="B19" s="49">
        <v>170</v>
      </c>
      <c r="C19" s="53">
        <v>100</v>
      </c>
      <c r="D19" s="50"/>
      <c r="E19" s="57">
        <v>24400</v>
      </c>
      <c r="F19" s="66">
        <v>25800</v>
      </c>
      <c r="G19" s="53">
        <f t="shared" si="0"/>
        <v>0</v>
      </c>
      <c r="H19" s="54"/>
      <c r="I19" s="53">
        <f t="shared" si="1"/>
        <v>0</v>
      </c>
      <c r="J19" s="55">
        <f t="shared" si="2"/>
        <v>0</v>
      </c>
      <c r="K19" s="53">
        <f t="shared" si="3"/>
        <v>0</v>
      </c>
    </row>
    <row r="20" spans="1:11" ht="15.95" customHeight="1" x14ac:dyDescent="0.4">
      <c r="A20" s="48" t="s">
        <v>71</v>
      </c>
      <c r="B20" s="49">
        <v>170</v>
      </c>
      <c r="C20" s="53">
        <v>100</v>
      </c>
      <c r="D20" s="50"/>
      <c r="E20" s="57">
        <v>23200</v>
      </c>
      <c r="F20" s="66">
        <v>25700</v>
      </c>
      <c r="G20" s="53">
        <f t="shared" si="0"/>
        <v>0</v>
      </c>
      <c r="H20" s="54"/>
      <c r="I20" s="53">
        <f t="shared" si="1"/>
        <v>0</v>
      </c>
      <c r="J20" s="55">
        <f t="shared" si="2"/>
        <v>0</v>
      </c>
      <c r="K20" s="53">
        <f t="shared" si="3"/>
        <v>0</v>
      </c>
    </row>
    <row r="21" spans="1:11" ht="15.95" customHeight="1" x14ac:dyDescent="0.4">
      <c r="A21" s="48" t="s">
        <v>72</v>
      </c>
      <c r="B21" s="49">
        <v>170</v>
      </c>
      <c r="C21" s="53">
        <v>100</v>
      </c>
      <c r="D21" s="50"/>
      <c r="E21" s="57">
        <v>19600</v>
      </c>
      <c r="F21" s="66">
        <v>25600</v>
      </c>
      <c r="G21" s="53">
        <f t="shared" si="0"/>
        <v>0</v>
      </c>
      <c r="H21" s="54"/>
      <c r="I21" s="53">
        <f t="shared" si="1"/>
        <v>0</v>
      </c>
      <c r="J21" s="55">
        <f t="shared" si="2"/>
        <v>0</v>
      </c>
      <c r="K21" s="53">
        <f t="shared" si="3"/>
        <v>0</v>
      </c>
    </row>
    <row r="22" spans="1:11" ht="15.95" customHeight="1" x14ac:dyDescent="0.4">
      <c r="A22" s="48" t="s">
        <v>73</v>
      </c>
      <c r="B22" s="49">
        <v>170</v>
      </c>
      <c r="C22" s="53">
        <v>100</v>
      </c>
      <c r="D22" s="50"/>
      <c r="E22" s="57">
        <v>22800</v>
      </c>
      <c r="F22" s="66">
        <v>25300</v>
      </c>
      <c r="G22" s="53">
        <f t="shared" si="0"/>
        <v>0</v>
      </c>
      <c r="H22" s="54"/>
      <c r="I22" s="53">
        <f t="shared" si="1"/>
        <v>0</v>
      </c>
      <c r="J22" s="55">
        <f t="shared" si="2"/>
        <v>0</v>
      </c>
      <c r="K22" s="53">
        <f t="shared" si="3"/>
        <v>0</v>
      </c>
    </row>
    <row r="23" spans="1:11" ht="15.95" customHeight="1" x14ac:dyDescent="0.4">
      <c r="A23" s="48" t="s">
        <v>74</v>
      </c>
      <c r="B23" s="49">
        <v>170</v>
      </c>
      <c r="C23" s="53">
        <v>100</v>
      </c>
      <c r="D23" s="50"/>
      <c r="E23" s="57">
        <v>20000</v>
      </c>
      <c r="F23" s="66">
        <v>20300</v>
      </c>
      <c r="G23" s="53">
        <f t="shared" si="0"/>
        <v>0</v>
      </c>
      <c r="H23" s="54"/>
      <c r="I23" s="53">
        <f t="shared" si="1"/>
        <v>0</v>
      </c>
      <c r="J23" s="55">
        <f t="shared" si="2"/>
        <v>0</v>
      </c>
      <c r="K23" s="53">
        <f t="shared" si="3"/>
        <v>0</v>
      </c>
    </row>
    <row r="24" spans="1:11" ht="15.95" customHeight="1" x14ac:dyDescent="0.4">
      <c r="A24" s="48" t="s">
        <v>75</v>
      </c>
      <c r="B24" s="49">
        <v>170</v>
      </c>
      <c r="C24" s="53">
        <v>100</v>
      </c>
      <c r="D24" s="50"/>
      <c r="E24" s="57">
        <v>20700</v>
      </c>
      <c r="F24" s="66">
        <v>21000</v>
      </c>
      <c r="G24" s="53">
        <f t="shared" si="0"/>
        <v>0</v>
      </c>
      <c r="H24" s="54"/>
      <c r="I24" s="53">
        <f t="shared" si="1"/>
        <v>0</v>
      </c>
      <c r="J24" s="55">
        <f t="shared" si="2"/>
        <v>0</v>
      </c>
      <c r="K24" s="53">
        <f t="shared" si="3"/>
        <v>0</v>
      </c>
    </row>
    <row r="25" spans="1:11" ht="15.95" customHeight="1" x14ac:dyDescent="0.4">
      <c r="A25" s="48" t="s">
        <v>76</v>
      </c>
      <c r="B25" s="49">
        <v>170</v>
      </c>
      <c r="C25" s="53">
        <v>100</v>
      </c>
      <c r="D25" s="50"/>
      <c r="E25" s="57">
        <v>21200</v>
      </c>
      <c r="F25" s="66">
        <v>21400</v>
      </c>
      <c r="G25" s="53">
        <f t="shared" si="0"/>
        <v>0</v>
      </c>
      <c r="H25" s="54"/>
      <c r="I25" s="53">
        <f t="shared" si="1"/>
        <v>0</v>
      </c>
      <c r="J25" s="55">
        <f t="shared" si="2"/>
        <v>0</v>
      </c>
      <c r="K25" s="53">
        <f t="shared" si="3"/>
        <v>0</v>
      </c>
    </row>
    <row r="26" spans="1:11" ht="15.95" customHeight="1" x14ac:dyDescent="0.4">
      <c r="B26" s="58"/>
      <c r="C26" s="58" t="s">
        <v>49</v>
      </c>
      <c r="D26" s="53">
        <f>SUM(D14:D25)</f>
        <v>27500</v>
      </c>
      <c r="E26" s="53">
        <f>SUM(E14:E25)</f>
        <v>240200</v>
      </c>
      <c r="F26" s="53">
        <f>SUM(F14:F25)</f>
        <v>299500</v>
      </c>
      <c r="G26" s="53">
        <f>SUM(G14:G25)</f>
        <v>0</v>
      </c>
      <c r="H26" s="54"/>
      <c r="I26" s="53">
        <f t="shared" ref="I26:K26" si="4">SUM(I14:I25)</f>
        <v>0</v>
      </c>
      <c r="J26" s="55">
        <f t="shared" si="4"/>
        <v>0</v>
      </c>
      <c r="K26" s="53">
        <f t="shared" si="4"/>
        <v>0</v>
      </c>
    </row>
    <row r="27" spans="1:11" ht="51.75" customHeight="1" thickBot="1" x14ac:dyDescent="0.45">
      <c r="B27" s="58"/>
      <c r="C27" s="58" t="s">
        <v>50</v>
      </c>
      <c r="D27" s="84">
        <f>SUM(D26:F26)</f>
        <v>567200</v>
      </c>
      <c r="E27" s="85"/>
      <c r="F27" s="86"/>
      <c r="G27" s="58"/>
      <c r="H27" s="58"/>
      <c r="I27" s="58"/>
      <c r="J27" s="58"/>
      <c r="K27" s="58"/>
    </row>
    <row r="28" spans="1:11" ht="32.25" customHeight="1" thickBot="1" x14ac:dyDescent="0.45">
      <c r="B28" s="58"/>
      <c r="C28" s="58"/>
      <c r="D28" s="58"/>
      <c r="E28" s="58"/>
      <c r="F28" s="58"/>
      <c r="G28" s="58"/>
      <c r="H28" s="87" t="s">
        <v>60</v>
      </c>
      <c r="I28" s="88"/>
      <c r="J28" s="89">
        <f>ROUNDDOWN(K26*100/110,0)</f>
        <v>0</v>
      </c>
      <c r="K28" s="90"/>
    </row>
    <row r="29" spans="1:11" ht="54.75" customHeight="1" x14ac:dyDescent="0.4">
      <c r="B29" s="58"/>
      <c r="C29" s="58"/>
      <c r="D29" s="58"/>
      <c r="E29" s="58"/>
      <c r="F29" s="58"/>
      <c r="G29" s="58"/>
      <c r="H29" s="78" t="s">
        <v>61</v>
      </c>
      <c r="I29" s="78"/>
      <c r="J29" s="78"/>
      <c r="K29" s="78"/>
    </row>
    <row r="30" spans="1:11" x14ac:dyDescent="0.4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4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4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2:1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2:1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2:11" x14ac:dyDescent="0.4"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2:11" x14ac:dyDescent="0.4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2:11" x14ac:dyDescent="0.4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1" x14ac:dyDescent="0.4">
      <c r="B38" s="58"/>
      <c r="C38" s="58"/>
      <c r="D38" s="58"/>
      <c r="E38" s="58"/>
      <c r="F38" s="58"/>
      <c r="G38" s="58"/>
      <c r="H38" s="58"/>
      <c r="I38" s="58"/>
      <c r="J38" s="58"/>
      <c r="K38" s="58"/>
    </row>
  </sheetData>
  <protectedRanges>
    <protectedRange sqref="F6 F8:F10" name="範囲1_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2"/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0D5B-9765-4120-9534-A3D0B560F91E}">
  <sheetPr>
    <pageSetUpPr fitToPage="1"/>
  </sheetPr>
  <dimension ref="A2:K38"/>
  <sheetViews>
    <sheetView topLeftCell="A10" workbookViewId="0">
      <selection activeCell="D17" sqref="D17"/>
    </sheetView>
  </sheetViews>
  <sheetFormatPr defaultRowHeight="15" x14ac:dyDescent="0.4"/>
  <cols>
    <col min="1" max="1" width="11.25" style="2" customWidth="1"/>
    <col min="2" max="3" width="9.125" style="2" bestFit="1" customWidth="1"/>
    <col min="4" max="4" width="9.5" style="2" bestFit="1" customWidth="1"/>
    <col min="5" max="5" width="9.5" style="2" customWidth="1"/>
    <col min="6" max="6" width="11.25" style="2" customWidth="1"/>
    <col min="7" max="8" width="13.625" style="2" customWidth="1"/>
    <col min="9" max="9" width="16.75" style="2" customWidth="1"/>
    <col min="10" max="10" width="16.625" style="2" customWidth="1"/>
    <col min="11" max="11" width="19.875" style="2" customWidth="1"/>
    <col min="12" max="16384" width="9" style="2"/>
  </cols>
  <sheetData>
    <row r="2" spans="1:11" ht="21" customHeight="1" x14ac:dyDescent="0.4">
      <c r="A2" s="76" t="s">
        <v>62</v>
      </c>
      <c r="B2" s="76"/>
      <c r="C2" s="76"/>
      <c r="D2" s="76"/>
      <c r="E2" s="76"/>
      <c r="F2" s="76"/>
      <c r="G2" s="37">
        <f>D27</f>
        <v>840200</v>
      </c>
      <c r="H2" s="2" t="s">
        <v>27</v>
      </c>
    </row>
    <row r="3" spans="1:11" ht="21" customHeight="1" x14ac:dyDescent="0.4">
      <c r="A3" s="28" t="s">
        <v>28</v>
      </c>
    </row>
    <row r="4" spans="1:11" ht="8.25" customHeight="1" x14ac:dyDescent="0.4"/>
    <row r="5" spans="1:11" ht="18" customHeight="1" thickBot="1" x14ac:dyDescent="0.45">
      <c r="C5" s="68" t="s">
        <v>10</v>
      </c>
      <c r="D5" s="68"/>
      <c r="E5" s="68"/>
      <c r="F5" s="70" t="s">
        <v>29</v>
      </c>
      <c r="G5" s="68"/>
    </row>
    <row r="6" spans="1:11" ht="18" customHeight="1" thickBot="1" x14ac:dyDescent="0.45">
      <c r="C6" s="68" t="s">
        <v>30</v>
      </c>
      <c r="D6" s="68" t="s">
        <v>31</v>
      </c>
      <c r="E6" s="77"/>
      <c r="F6" s="60"/>
      <c r="G6" s="38" t="s">
        <v>32</v>
      </c>
    </row>
    <row r="7" spans="1:11" ht="18" customHeight="1" thickBot="1" x14ac:dyDescent="0.45">
      <c r="C7" s="68"/>
      <c r="D7" s="68" t="s">
        <v>33</v>
      </c>
      <c r="E7" s="68"/>
      <c r="F7" s="61"/>
      <c r="G7" s="18" t="s">
        <v>32</v>
      </c>
    </row>
    <row r="8" spans="1:11" ht="18" customHeight="1" thickBot="1" x14ac:dyDescent="0.45">
      <c r="C8" s="68" t="s">
        <v>34</v>
      </c>
      <c r="D8" s="79" t="s">
        <v>54</v>
      </c>
      <c r="E8" s="80"/>
      <c r="F8" s="62"/>
      <c r="G8" s="41" t="s">
        <v>36</v>
      </c>
    </row>
    <row r="9" spans="1:11" ht="18" customHeight="1" thickBot="1" x14ac:dyDescent="0.45">
      <c r="C9" s="68"/>
      <c r="D9" s="81" t="s">
        <v>55</v>
      </c>
      <c r="E9" s="82"/>
      <c r="F9" s="63"/>
      <c r="G9" s="43" t="s">
        <v>36</v>
      </c>
    </row>
    <row r="10" spans="1:11" ht="18" customHeight="1" thickBot="1" x14ac:dyDescent="0.45">
      <c r="C10" s="68"/>
      <c r="D10" s="91" t="s">
        <v>56</v>
      </c>
      <c r="E10" s="92"/>
      <c r="F10" s="64"/>
      <c r="G10" s="65" t="s">
        <v>36</v>
      </c>
    </row>
    <row r="12" spans="1:11" x14ac:dyDescent="0.4">
      <c r="A12" s="45"/>
      <c r="B12" s="33" t="s">
        <v>38</v>
      </c>
      <c r="C12" s="33" t="s">
        <v>39</v>
      </c>
      <c r="D12" s="33" t="s">
        <v>54</v>
      </c>
      <c r="E12" s="33" t="s">
        <v>55</v>
      </c>
      <c r="F12" s="33" t="s">
        <v>56</v>
      </c>
      <c r="G12" s="83" t="s">
        <v>40</v>
      </c>
      <c r="H12" s="68"/>
      <c r="I12" s="68" t="s">
        <v>41</v>
      </c>
      <c r="J12" s="68" t="s">
        <v>42</v>
      </c>
      <c r="K12" s="68" t="s">
        <v>43</v>
      </c>
    </row>
    <row r="13" spans="1:11" x14ac:dyDescent="0.4">
      <c r="A13" s="46"/>
      <c r="B13" s="34" t="s">
        <v>44</v>
      </c>
      <c r="C13" s="34" t="s">
        <v>45</v>
      </c>
      <c r="D13" s="34" t="s">
        <v>46</v>
      </c>
      <c r="E13" s="34" t="s">
        <v>46</v>
      </c>
      <c r="F13" s="34" t="s">
        <v>46</v>
      </c>
      <c r="G13" s="47" t="s">
        <v>47</v>
      </c>
      <c r="H13" s="35" t="s">
        <v>48</v>
      </c>
      <c r="I13" s="68"/>
      <c r="J13" s="68"/>
      <c r="K13" s="68"/>
    </row>
    <row r="14" spans="1:11" ht="15.95" customHeight="1" x14ac:dyDescent="0.4">
      <c r="A14" s="48" t="s">
        <v>65</v>
      </c>
      <c r="B14" s="49">
        <v>181</v>
      </c>
      <c r="C14" s="49">
        <v>100</v>
      </c>
      <c r="D14" s="50">
        <v>17900</v>
      </c>
      <c r="E14" s="57">
        <v>21900</v>
      </c>
      <c r="F14" s="66">
        <v>36800</v>
      </c>
      <c r="G14" s="53">
        <f>ROUNDDOWN($F$6*B14*(1.85-C14/100),2)</f>
        <v>0</v>
      </c>
      <c r="H14" s="54"/>
      <c r="I14" s="53">
        <f>G14+H14</f>
        <v>0</v>
      </c>
      <c r="J14" s="55">
        <f>ROUNDDOWN(D14*$F$8+E14*$F$9+F14*$F$10,2)</f>
        <v>0</v>
      </c>
      <c r="K14" s="53">
        <f>ROUNDDOWN(I14+J14,0)</f>
        <v>0</v>
      </c>
    </row>
    <row r="15" spans="1:11" ht="15.95" customHeight="1" x14ac:dyDescent="0.4">
      <c r="A15" s="48" t="s">
        <v>66</v>
      </c>
      <c r="B15" s="49">
        <v>181</v>
      </c>
      <c r="C15" s="53">
        <v>100</v>
      </c>
      <c r="D15" s="50">
        <v>17000</v>
      </c>
      <c r="E15" s="57">
        <v>21000</v>
      </c>
      <c r="F15" s="66">
        <v>35500</v>
      </c>
      <c r="G15" s="53">
        <f t="shared" ref="G15:G25" si="0">ROUNDDOWN($F$6*B15*(1.85-C15/100),2)</f>
        <v>0</v>
      </c>
      <c r="H15" s="54"/>
      <c r="I15" s="53">
        <f t="shared" ref="I15:I25" si="1">G15+H15</f>
        <v>0</v>
      </c>
      <c r="J15" s="55">
        <f t="shared" ref="J15:J25" si="2">ROUNDDOWN(D15*$F$8+E15*$F$9+F15*$F$10,2)</f>
        <v>0</v>
      </c>
      <c r="K15" s="53">
        <f t="shared" ref="K15:K25" si="3">ROUNDDOWN(I15+J15,0)</f>
        <v>0</v>
      </c>
    </row>
    <row r="16" spans="1:11" ht="15.95" customHeight="1" x14ac:dyDescent="0.4">
      <c r="A16" s="48" t="s">
        <v>67</v>
      </c>
      <c r="B16" s="49">
        <v>181</v>
      </c>
      <c r="C16" s="53">
        <v>100</v>
      </c>
      <c r="D16" s="50">
        <v>18600</v>
      </c>
      <c r="E16" s="57">
        <v>22800</v>
      </c>
      <c r="F16" s="66">
        <v>34100</v>
      </c>
      <c r="G16" s="53">
        <f t="shared" si="0"/>
        <v>0</v>
      </c>
      <c r="H16" s="54"/>
      <c r="I16" s="53">
        <f t="shared" si="1"/>
        <v>0</v>
      </c>
      <c r="J16" s="55">
        <f t="shared" si="2"/>
        <v>0</v>
      </c>
      <c r="K16" s="53">
        <f t="shared" si="3"/>
        <v>0</v>
      </c>
    </row>
    <row r="17" spans="1:11" ht="15.95" customHeight="1" x14ac:dyDescent="0.4">
      <c r="A17" s="48" t="s">
        <v>68</v>
      </c>
      <c r="B17" s="49">
        <v>181</v>
      </c>
      <c r="C17" s="53">
        <v>100</v>
      </c>
      <c r="D17" s="50"/>
      <c r="E17" s="57">
        <v>36700</v>
      </c>
      <c r="F17" s="66">
        <v>34300</v>
      </c>
      <c r="G17" s="53">
        <f t="shared" si="0"/>
        <v>0</v>
      </c>
      <c r="H17" s="54"/>
      <c r="I17" s="53">
        <f t="shared" si="1"/>
        <v>0</v>
      </c>
      <c r="J17" s="55">
        <f t="shared" si="2"/>
        <v>0</v>
      </c>
      <c r="K17" s="53">
        <f t="shared" si="3"/>
        <v>0</v>
      </c>
    </row>
    <row r="18" spans="1:11" ht="15.95" customHeight="1" x14ac:dyDescent="0.4">
      <c r="A18" s="48" t="s">
        <v>69</v>
      </c>
      <c r="B18" s="49">
        <v>181</v>
      </c>
      <c r="C18" s="53">
        <v>100</v>
      </c>
      <c r="D18" s="50"/>
      <c r="E18" s="57">
        <v>35600</v>
      </c>
      <c r="F18" s="66">
        <v>31800</v>
      </c>
      <c r="G18" s="53">
        <f t="shared" si="0"/>
        <v>0</v>
      </c>
      <c r="H18" s="54"/>
      <c r="I18" s="53">
        <f t="shared" si="1"/>
        <v>0</v>
      </c>
      <c r="J18" s="55">
        <f t="shared" si="2"/>
        <v>0</v>
      </c>
      <c r="K18" s="53">
        <f t="shared" si="3"/>
        <v>0</v>
      </c>
    </row>
    <row r="19" spans="1:11" ht="15.95" customHeight="1" x14ac:dyDescent="0.4">
      <c r="A19" s="48" t="s">
        <v>70</v>
      </c>
      <c r="B19" s="49">
        <v>181</v>
      </c>
      <c r="C19" s="53">
        <v>100</v>
      </c>
      <c r="D19" s="50"/>
      <c r="E19" s="57">
        <v>36500</v>
      </c>
      <c r="F19" s="66">
        <v>33200</v>
      </c>
      <c r="G19" s="53">
        <f t="shared" si="0"/>
        <v>0</v>
      </c>
      <c r="H19" s="54"/>
      <c r="I19" s="53">
        <f t="shared" si="1"/>
        <v>0</v>
      </c>
      <c r="J19" s="55">
        <f t="shared" si="2"/>
        <v>0</v>
      </c>
      <c r="K19" s="53">
        <f t="shared" si="3"/>
        <v>0</v>
      </c>
    </row>
    <row r="20" spans="1:11" ht="15.95" customHeight="1" x14ac:dyDescent="0.4">
      <c r="A20" s="48" t="s">
        <v>71</v>
      </c>
      <c r="B20" s="49">
        <v>181</v>
      </c>
      <c r="C20" s="53">
        <v>100</v>
      </c>
      <c r="D20" s="50"/>
      <c r="E20" s="57">
        <v>36500</v>
      </c>
      <c r="F20" s="66">
        <v>34300</v>
      </c>
      <c r="G20" s="53">
        <f t="shared" si="0"/>
        <v>0</v>
      </c>
      <c r="H20" s="54"/>
      <c r="I20" s="53">
        <f t="shared" si="1"/>
        <v>0</v>
      </c>
      <c r="J20" s="55">
        <f t="shared" si="2"/>
        <v>0</v>
      </c>
      <c r="K20" s="53">
        <f t="shared" si="3"/>
        <v>0</v>
      </c>
    </row>
    <row r="21" spans="1:11" ht="15.95" customHeight="1" x14ac:dyDescent="0.4">
      <c r="A21" s="48" t="s">
        <v>72</v>
      </c>
      <c r="B21" s="49">
        <v>181</v>
      </c>
      <c r="C21" s="53">
        <v>100</v>
      </c>
      <c r="D21" s="50"/>
      <c r="E21" s="57">
        <v>31300</v>
      </c>
      <c r="F21" s="66">
        <v>34400</v>
      </c>
      <c r="G21" s="53">
        <f t="shared" si="0"/>
        <v>0</v>
      </c>
      <c r="H21" s="54"/>
      <c r="I21" s="53">
        <f t="shared" si="1"/>
        <v>0</v>
      </c>
      <c r="J21" s="55">
        <f t="shared" si="2"/>
        <v>0</v>
      </c>
      <c r="K21" s="53">
        <f t="shared" si="3"/>
        <v>0</v>
      </c>
    </row>
    <row r="22" spans="1:11" ht="15.95" customHeight="1" x14ac:dyDescent="0.4">
      <c r="A22" s="48" t="s">
        <v>73</v>
      </c>
      <c r="B22" s="49">
        <v>181</v>
      </c>
      <c r="C22" s="53">
        <v>100</v>
      </c>
      <c r="D22" s="50"/>
      <c r="E22" s="57">
        <v>35600</v>
      </c>
      <c r="F22" s="66">
        <v>35200</v>
      </c>
      <c r="G22" s="53">
        <f t="shared" si="0"/>
        <v>0</v>
      </c>
      <c r="H22" s="54"/>
      <c r="I22" s="53">
        <f t="shared" si="1"/>
        <v>0</v>
      </c>
      <c r="J22" s="55">
        <f t="shared" si="2"/>
        <v>0</v>
      </c>
      <c r="K22" s="53">
        <f t="shared" si="3"/>
        <v>0</v>
      </c>
    </row>
    <row r="23" spans="1:11" ht="15.95" customHeight="1" x14ac:dyDescent="0.4">
      <c r="A23" s="48" t="s">
        <v>74</v>
      </c>
      <c r="B23" s="49">
        <v>181</v>
      </c>
      <c r="C23" s="53">
        <v>100</v>
      </c>
      <c r="D23" s="50"/>
      <c r="E23" s="57">
        <v>35400</v>
      </c>
      <c r="F23" s="66">
        <v>29600</v>
      </c>
      <c r="G23" s="53">
        <f t="shared" si="0"/>
        <v>0</v>
      </c>
      <c r="H23" s="54"/>
      <c r="I23" s="53">
        <f t="shared" si="1"/>
        <v>0</v>
      </c>
      <c r="J23" s="55">
        <f t="shared" si="2"/>
        <v>0</v>
      </c>
      <c r="K23" s="53">
        <f t="shared" si="3"/>
        <v>0</v>
      </c>
    </row>
    <row r="24" spans="1:11" ht="15.95" customHeight="1" x14ac:dyDescent="0.4">
      <c r="A24" s="48" t="s">
        <v>75</v>
      </c>
      <c r="B24" s="49">
        <v>181</v>
      </c>
      <c r="C24" s="53">
        <v>100</v>
      </c>
      <c r="D24" s="50"/>
      <c r="E24" s="57">
        <v>27600</v>
      </c>
      <c r="F24" s="66">
        <v>38400</v>
      </c>
      <c r="G24" s="53">
        <f t="shared" si="0"/>
        <v>0</v>
      </c>
      <c r="H24" s="54"/>
      <c r="I24" s="53">
        <f t="shared" si="1"/>
        <v>0</v>
      </c>
      <c r="J24" s="55">
        <f t="shared" si="2"/>
        <v>0</v>
      </c>
      <c r="K24" s="53">
        <f t="shared" si="3"/>
        <v>0</v>
      </c>
    </row>
    <row r="25" spans="1:11" ht="15.95" customHeight="1" x14ac:dyDescent="0.4">
      <c r="A25" s="48" t="s">
        <v>76</v>
      </c>
      <c r="B25" s="49">
        <v>181</v>
      </c>
      <c r="C25" s="53">
        <v>100</v>
      </c>
      <c r="D25" s="50"/>
      <c r="E25" s="57">
        <v>37300</v>
      </c>
      <c r="F25" s="66">
        <v>30900</v>
      </c>
      <c r="G25" s="53">
        <f t="shared" si="0"/>
        <v>0</v>
      </c>
      <c r="H25" s="54"/>
      <c r="I25" s="53">
        <f t="shared" si="1"/>
        <v>0</v>
      </c>
      <c r="J25" s="55">
        <f t="shared" si="2"/>
        <v>0</v>
      </c>
      <c r="K25" s="53">
        <f t="shared" si="3"/>
        <v>0</v>
      </c>
    </row>
    <row r="26" spans="1:11" ht="15.95" customHeight="1" x14ac:dyDescent="0.4">
      <c r="B26" s="58"/>
      <c r="C26" s="58" t="s">
        <v>49</v>
      </c>
      <c r="D26" s="53">
        <f>SUM(D14:D25)</f>
        <v>53500</v>
      </c>
      <c r="E26" s="53">
        <f>SUM(E14:E25)</f>
        <v>378200</v>
      </c>
      <c r="F26" s="53">
        <f>SUM(F14:F25)</f>
        <v>408500</v>
      </c>
      <c r="G26" s="53">
        <f>SUM(G14:G25)</f>
        <v>0</v>
      </c>
      <c r="H26" s="54"/>
      <c r="I26" s="53">
        <f t="shared" ref="I26:K26" si="4">SUM(I14:I25)</f>
        <v>0</v>
      </c>
      <c r="J26" s="55">
        <f t="shared" si="4"/>
        <v>0</v>
      </c>
      <c r="K26" s="53">
        <f t="shared" si="4"/>
        <v>0</v>
      </c>
    </row>
    <row r="27" spans="1:11" ht="51.75" customHeight="1" thickBot="1" x14ac:dyDescent="0.45">
      <c r="B27" s="58"/>
      <c r="C27" s="58" t="s">
        <v>50</v>
      </c>
      <c r="D27" s="84">
        <f>SUM(D26:F26)</f>
        <v>840200</v>
      </c>
      <c r="E27" s="85"/>
      <c r="F27" s="86"/>
      <c r="G27" s="58"/>
      <c r="H27" s="58"/>
      <c r="I27" s="58"/>
      <c r="J27" s="58"/>
      <c r="K27" s="58"/>
    </row>
    <row r="28" spans="1:11" ht="32.25" customHeight="1" thickBot="1" x14ac:dyDescent="0.45">
      <c r="B28" s="58"/>
      <c r="C28" s="58"/>
      <c r="D28" s="58"/>
      <c r="E28" s="58"/>
      <c r="F28" s="58"/>
      <c r="G28" s="58"/>
      <c r="H28" s="87" t="s">
        <v>63</v>
      </c>
      <c r="I28" s="88"/>
      <c r="J28" s="89">
        <f>ROUNDDOWN(K26*100/110,0)</f>
        <v>0</v>
      </c>
      <c r="K28" s="90"/>
    </row>
    <row r="29" spans="1:11" ht="54.75" customHeight="1" x14ac:dyDescent="0.4">
      <c r="B29" s="58"/>
      <c r="C29" s="58"/>
      <c r="D29" s="58"/>
      <c r="E29" s="58"/>
      <c r="F29" s="58"/>
      <c r="G29" s="58"/>
      <c r="H29" s="78" t="s">
        <v>64</v>
      </c>
      <c r="I29" s="78"/>
      <c r="J29" s="78"/>
      <c r="K29" s="78"/>
    </row>
    <row r="30" spans="1:11" x14ac:dyDescent="0.4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4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4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2:1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2:1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2:11" x14ac:dyDescent="0.4"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2:11" x14ac:dyDescent="0.4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2:11" x14ac:dyDescent="0.4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1" x14ac:dyDescent="0.4">
      <c r="B38" s="58"/>
      <c r="C38" s="58"/>
      <c r="D38" s="58"/>
      <c r="E38" s="58"/>
      <c r="F38" s="58"/>
      <c r="G38" s="58"/>
      <c r="H38" s="58"/>
      <c r="I38" s="58"/>
      <c r="J38" s="58"/>
      <c r="K38" s="58"/>
    </row>
  </sheetData>
  <protectedRanges>
    <protectedRange sqref="F6 F8:F10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2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総括表</vt:lpstr>
      <vt:lpstr>1垂井町クリーンセンター</vt:lpstr>
      <vt:lpstr>2垂井町浄化センター</vt:lpstr>
      <vt:lpstr>3垂井町上水道第１水源地</vt:lpstr>
      <vt:lpstr>4垂井町上水道第２水源地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tarui</dc:creator>
  <cp:lastModifiedBy>tarui</cp:lastModifiedBy>
  <cp:lastPrinted>2023-05-01T09:58:35Z</cp:lastPrinted>
  <dcterms:created xsi:type="dcterms:W3CDTF">2023-04-22T09:43:34Z</dcterms:created>
  <dcterms:modified xsi:type="dcterms:W3CDTF">2024-05-10T11:48:54Z</dcterms:modified>
</cp:coreProperties>
</file>