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90.110\01_somu\08_管財係\【R8～】fujiyama\入札\R8\第6回（R8.5.22）電力\2高圧電力(ｸﾘｾﾝほか)\ＨＰ\R8\"/>
    </mc:Choice>
  </mc:AlternateContent>
  <xr:revisionPtr revIDLastSave="0" documentId="13_ncr:1_{762D6F44-CD6D-446F-A183-76160DE1ADCD}" xr6:coauthVersionLast="47" xr6:coauthVersionMax="47" xr10:uidLastSave="{00000000-0000-0000-0000-000000000000}"/>
  <bookViews>
    <workbookView xWindow="-120" yWindow="-120" windowWidth="20730" windowHeight="11040" xr2:uid="{C1BC73FC-7AF1-4D08-8B21-27CFB009B75C}"/>
  </bookViews>
  <sheets>
    <sheet name="総括表" sheetId="1" r:id="rId1"/>
    <sheet name="1垂井町クリーンセンター" sheetId="2" r:id="rId2"/>
    <sheet name="2垂井町浄化センター" sheetId="3" r:id="rId3"/>
    <sheet name="3垂井町上水道第１水源地" sheetId="4" r:id="rId4"/>
    <sheet name="4垂井町上水道第２水源地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J14" i="3"/>
  <c r="G14" i="2"/>
  <c r="L15" i="1"/>
  <c r="K15" i="1"/>
  <c r="J15" i="1"/>
  <c r="F15" i="1"/>
  <c r="D15" i="1"/>
  <c r="L14" i="1"/>
  <c r="K14" i="1"/>
  <c r="J14" i="1"/>
  <c r="F14" i="1"/>
  <c r="D14" i="1"/>
  <c r="L13" i="1"/>
  <c r="K13" i="1"/>
  <c r="J13" i="1"/>
  <c r="F13" i="1"/>
  <c r="D13" i="1"/>
  <c r="I12" i="1"/>
  <c r="H12" i="1"/>
  <c r="F12" i="1"/>
  <c r="D12" i="1"/>
  <c r="F26" i="5" l="1"/>
  <c r="E26" i="5"/>
  <c r="D26" i="5"/>
  <c r="J25" i="5"/>
  <c r="G25" i="5"/>
  <c r="I25" i="5" s="1"/>
  <c r="J24" i="5"/>
  <c r="G24" i="5"/>
  <c r="I24" i="5" s="1"/>
  <c r="J23" i="5"/>
  <c r="G23" i="5"/>
  <c r="I23" i="5" s="1"/>
  <c r="J22" i="5"/>
  <c r="G22" i="5"/>
  <c r="I22" i="5" s="1"/>
  <c r="J21" i="5"/>
  <c r="G21" i="5"/>
  <c r="I21" i="5" s="1"/>
  <c r="J20" i="5"/>
  <c r="G20" i="5"/>
  <c r="I20" i="5" s="1"/>
  <c r="J19" i="5"/>
  <c r="G19" i="5"/>
  <c r="I19" i="5" s="1"/>
  <c r="J18" i="5"/>
  <c r="G18" i="5"/>
  <c r="I18" i="5" s="1"/>
  <c r="J17" i="5"/>
  <c r="G17" i="5"/>
  <c r="I17" i="5" s="1"/>
  <c r="J16" i="5"/>
  <c r="G16" i="5"/>
  <c r="I16" i="5" s="1"/>
  <c r="J15" i="5"/>
  <c r="G15" i="5"/>
  <c r="I15" i="5" s="1"/>
  <c r="J14" i="5"/>
  <c r="G14" i="5"/>
  <c r="F26" i="4"/>
  <c r="E26" i="4"/>
  <c r="D26" i="4"/>
  <c r="J25" i="4"/>
  <c r="G25" i="4"/>
  <c r="I25" i="4" s="1"/>
  <c r="J24" i="4"/>
  <c r="G24" i="4"/>
  <c r="I24" i="4" s="1"/>
  <c r="J23" i="4"/>
  <c r="G23" i="4"/>
  <c r="I23" i="4" s="1"/>
  <c r="J22" i="4"/>
  <c r="G22" i="4"/>
  <c r="I22" i="4" s="1"/>
  <c r="J21" i="4"/>
  <c r="G21" i="4"/>
  <c r="I21" i="4" s="1"/>
  <c r="J20" i="4"/>
  <c r="G20" i="4"/>
  <c r="I20" i="4" s="1"/>
  <c r="J19" i="4"/>
  <c r="G19" i="4"/>
  <c r="I19" i="4" s="1"/>
  <c r="J18" i="4"/>
  <c r="G18" i="4"/>
  <c r="I18" i="4" s="1"/>
  <c r="J17" i="4"/>
  <c r="G17" i="4"/>
  <c r="I17" i="4" s="1"/>
  <c r="J16" i="4"/>
  <c r="G16" i="4"/>
  <c r="I16" i="4" s="1"/>
  <c r="J15" i="4"/>
  <c r="G15" i="4"/>
  <c r="I15" i="4" s="1"/>
  <c r="J14" i="4"/>
  <c r="G14" i="4"/>
  <c r="F26" i="3"/>
  <c r="E26" i="3"/>
  <c r="D26" i="3"/>
  <c r="J25" i="3"/>
  <c r="G25" i="3"/>
  <c r="I25" i="3" s="1"/>
  <c r="J24" i="3"/>
  <c r="G24" i="3"/>
  <c r="I24" i="3" s="1"/>
  <c r="J23" i="3"/>
  <c r="G23" i="3"/>
  <c r="I23" i="3" s="1"/>
  <c r="J22" i="3"/>
  <c r="G22" i="3"/>
  <c r="I22" i="3" s="1"/>
  <c r="J21" i="3"/>
  <c r="G21" i="3"/>
  <c r="I21" i="3" s="1"/>
  <c r="J20" i="3"/>
  <c r="G20" i="3"/>
  <c r="I20" i="3" s="1"/>
  <c r="J19" i="3"/>
  <c r="G19" i="3"/>
  <c r="I19" i="3" s="1"/>
  <c r="J18" i="3"/>
  <c r="I18" i="3"/>
  <c r="J17" i="3"/>
  <c r="G17" i="3"/>
  <c r="I17" i="3" s="1"/>
  <c r="J16" i="3"/>
  <c r="G16" i="3"/>
  <c r="I16" i="3" s="1"/>
  <c r="J15" i="3"/>
  <c r="G15" i="3"/>
  <c r="I15" i="3" s="1"/>
  <c r="G14" i="3"/>
  <c r="K24" i="4" l="1"/>
  <c r="K25" i="3"/>
  <c r="G26" i="5"/>
  <c r="K25" i="5"/>
  <c r="K25" i="4"/>
  <c r="K24" i="3"/>
  <c r="K19" i="5"/>
  <c r="K24" i="5"/>
  <c r="I14" i="5"/>
  <c r="I26" i="5" s="1"/>
  <c r="K23" i="5"/>
  <c r="K22" i="5"/>
  <c r="K21" i="5"/>
  <c r="K20" i="5"/>
  <c r="K18" i="5"/>
  <c r="K17" i="5"/>
  <c r="D27" i="5"/>
  <c r="K16" i="5"/>
  <c r="K15" i="5"/>
  <c r="J26" i="5"/>
  <c r="K23" i="4"/>
  <c r="K22" i="4"/>
  <c r="K21" i="4"/>
  <c r="K20" i="4"/>
  <c r="K19" i="4"/>
  <c r="K18" i="4"/>
  <c r="K17" i="4"/>
  <c r="K16" i="4"/>
  <c r="J26" i="4"/>
  <c r="K15" i="4"/>
  <c r="D27" i="4"/>
  <c r="G26" i="4"/>
  <c r="I14" i="4"/>
  <c r="I26" i="4" s="1"/>
  <c r="K23" i="3"/>
  <c r="G26" i="3"/>
  <c r="K22" i="3"/>
  <c r="K21" i="3"/>
  <c r="K20" i="3"/>
  <c r="K19" i="3"/>
  <c r="K18" i="3"/>
  <c r="K17" i="3"/>
  <c r="D27" i="3"/>
  <c r="K16" i="3"/>
  <c r="J26" i="3"/>
  <c r="K15" i="3"/>
  <c r="I14" i="3"/>
  <c r="I26" i="3" s="1"/>
  <c r="G2" i="5" l="1"/>
  <c r="E15" i="1"/>
  <c r="G2" i="4"/>
  <c r="E14" i="1"/>
  <c r="G2" i="3"/>
  <c r="E13" i="1"/>
  <c r="K14" i="5"/>
  <c r="K26" i="5" s="1"/>
  <c r="J28" i="5" s="1"/>
  <c r="M15" i="1" s="1"/>
  <c r="K14" i="4"/>
  <c r="K26" i="4" s="1"/>
  <c r="J28" i="4" s="1"/>
  <c r="M14" i="1" s="1"/>
  <c r="K14" i="3"/>
  <c r="K26" i="3" s="1"/>
  <c r="J28" i="3" s="1"/>
  <c r="M13" i="1" s="1"/>
  <c r="F26" i="2"/>
  <c r="E26" i="2"/>
  <c r="D26" i="2"/>
  <c r="J25" i="2"/>
  <c r="G25" i="2"/>
  <c r="I25" i="2" s="1"/>
  <c r="J24" i="2"/>
  <c r="G24" i="2"/>
  <c r="I24" i="2" s="1"/>
  <c r="J23" i="2"/>
  <c r="G23" i="2"/>
  <c r="I23" i="2" s="1"/>
  <c r="J22" i="2"/>
  <c r="G22" i="2"/>
  <c r="I22" i="2" s="1"/>
  <c r="J21" i="2"/>
  <c r="G21" i="2"/>
  <c r="I21" i="2" s="1"/>
  <c r="J20" i="2"/>
  <c r="G20" i="2"/>
  <c r="I20" i="2" s="1"/>
  <c r="J19" i="2"/>
  <c r="G19" i="2"/>
  <c r="I19" i="2" s="1"/>
  <c r="J18" i="2"/>
  <c r="G18" i="2"/>
  <c r="I18" i="2" s="1"/>
  <c r="J17" i="2"/>
  <c r="G17" i="2"/>
  <c r="I17" i="2" s="1"/>
  <c r="J16" i="2"/>
  <c r="G16" i="2"/>
  <c r="I16" i="2" s="1"/>
  <c r="J15" i="2"/>
  <c r="G15" i="2"/>
  <c r="I15" i="2" s="1"/>
  <c r="J14" i="2"/>
  <c r="K15" i="2" l="1"/>
  <c r="K24" i="2"/>
  <c r="G26" i="2"/>
  <c r="K25" i="2"/>
  <c r="K23" i="2"/>
  <c r="K22" i="2"/>
  <c r="K21" i="2"/>
  <c r="K20" i="2"/>
  <c r="D27" i="2"/>
  <c r="K19" i="2"/>
  <c r="K18" i="2"/>
  <c r="K17" i="2"/>
  <c r="K16" i="2"/>
  <c r="J26" i="2"/>
  <c r="I14" i="2"/>
  <c r="G2" i="2" l="1"/>
  <c r="E12" i="1"/>
  <c r="E16" i="1" s="1"/>
  <c r="I26" i="2"/>
  <c r="K14" i="2"/>
  <c r="K26" i="2" s="1"/>
  <c r="J28" i="2" s="1"/>
  <c r="M12" i="1" s="1"/>
  <c r="M16" i="1" s="1"/>
</calcChain>
</file>

<file path=xl/sharedStrings.xml><?xml version="1.0" encoding="utf-8"?>
<sst xmlns="http://schemas.openxmlformats.org/spreadsheetml/2006/main" count="218" uniqueCount="76">
  <si>
    <t>No.</t>
    <phoneticPr fontId="1"/>
  </si>
  <si>
    <t>施設名称</t>
    <rPh sb="0" eb="2">
      <t>シセツ</t>
    </rPh>
    <rPh sb="2" eb="4">
      <t>メイショウ</t>
    </rPh>
    <phoneticPr fontId="1"/>
  </si>
  <si>
    <t>契約電力
（kW）</t>
    <rPh sb="0" eb="2">
      <t>ケイヤク</t>
    </rPh>
    <rPh sb="2" eb="4">
      <t>デンリョク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</si>
  <si>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</si>
  <si>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</si>
  <si>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</si>
  <si>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</si>
  <si>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</si>
  <si>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</si>
  <si>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予備（円/kW/月）</t>
    <rPh sb="0" eb="2">
      <t>ヨビ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</si>
  <si>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</si>
  <si>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</si>
  <si>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</si>
  <si>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</si>
  <si>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</si>
  <si>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垂井町クリーンセンター</t>
    <rPh sb="0" eb="3">
      <t>タルイチョウ</t>
    </rPh>
    <phoneticPr fontId="1"/>
  </si>
  <si>
    <t>垂井町浄化センター</t>
    <rPh sb="0" eb="3">
      <t>タルイチョウ</t>
    </rPh>
    <rPh sb="3" eb="5">
      <t>ジョウカ</t>
    </rPh>
    <phoneticPr fontId="1"/>
  </si>
  <si>
    <t>垂井町上水道第１水源地</t>
    <rPh sb="0" eb="3">
      <t>タルイチョウ</t>
    </rPh>
    <rPh sb="3" eb="6">
      <t>ジョウスイドウ</t>
    </rPh>
    <rPh sb="6" eb="7">
      <t>ダイ</t>
    </rPh>
    <rPh sb="8" eb="11">
      <t>スイゲンチ</t>
    </rPh>
    <phoneticPr fontId="1"/>
  </si>
  <si>
    <t>垂井町上水道第２水源地</t>
    <rPh sb="0" eb="3">
      <t>タルイチョウ</t>
    </rPh>
    <rPh sb="3" eb="6">
      <t>ジョウスイドウ</t>
    </rPh>
    <rPh sb="6" eb="7">
      <t>ダイ</t>
    </rPh>
    <rPh sb="8" eb="11">
      <t>スイゲンチ</t>
    </rPh>
    <phoneticPr fontId="1"/>
  </si>
  <si>
    <t>【垂井町クリーンセンターで使用する電力調達】　予定使用電力量</t>
    <rPh sb="1" eb="4">
      <t>タルイチョウ</t>
    </rPh>
    <rPh sb="13" eb="15">
      <t>シヨウ</t>
    </rPh>
    <rPh sb="17" eb="19">
      <t>デンリョク</t>
    </rPh>
    <rPh sb="19" eb="21">
      <t>チョウタツ</t>
    </rPh>
    <rPh sb="23" eb="25">
      <t>ヨテイ</t>
    </rPh>
    <rPh sb="25" eb="27">
      <t>シヨウ</t>
    </rPh>
    <rPh sb="27" eb="29">
      <t>デンリョク</t>
    </rPh>
    <rPh sb="29" eb="30">
      <t>リョウ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</si>
  <si>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</si>
  <si>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</si>
  <si>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</si>
  <si>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</si>
  <si>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</si>
  <si>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</si>
  <si>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予備電力</t>
    <rPh sb="0" eb="2">
      <t>ヨビ</t>
    </rPh>
    <rPh sb="2" eb="4">
      <t>デンリョク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</si>
  <si>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</si>
  <si>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</si>
  <si>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</si>
  <si>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</si>
  <si>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</si>
  <si>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</si>
  <si>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</si>
  <si>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</si>
  <si>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</si>
  <si>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</si>
  <si>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</si>
  <si>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</si>
  <si>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</si>
  <si>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</si>
  <si>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予備</t>
    <rPh sb="0" eb="2">
      <t>ヨビ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</si>
  <si>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</si>
  <si>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</si>
  <si>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垂井町クリーンセンター　合計金額</t>
    <rPh sb="0" eb="2">
      <t>タルイ</t>
    </rPh>
    <rPh sb="2" eb="3">
      <t>チョウ</t>
    </rPh>
    <rPh sb="12" eb="14">
      <t>ゴウケイ</t>
    </rPh>
    <rPh sb="14" eb="16">
      <t>キンガク</t>
    </rPh>
    <phoneticPr fontId="1"/>
  </si>
  <si>
    <t>※　垂井町クリーンセンター　合計金額は、各月の電気料金（円：税込）【１円未満の端数があるときは、その端数金額を切り捨てた額】の合計金額の110分の100に相当する額とする。</t>
    <rPh sb="2" eb="4">
      <t>タルイ</t>
    </rPh>
    <rPh sb="4" eb="5">
      <t>チョウ</t>
    </rPh>
    <rPh sb="14" eb="16">
      <t>ゴウケイ</t>
    </rPh>
    <rPh sb="16" eb="18">
      <t>キンガク</t>
    </rPh>
    <rPh sb="20" eb="21">
      <t>カク</t>
    </rPh>
    <rPh sb="21" eb="22">
      <t>ツキ</t>
    </rPh>
    <rPh sb="23" eb="25">
      <t>デンキ</t>
    </rPh>
    <rPh sb="25" eb="27">
      <t>リョウキン</t>
    </rPh>
    <rPh sb="28" eb="29">
      <t>エン</t>
    </rPh>
    <rPh sb="30" eb="32">
      <t>ゼイコ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3" eb="65">
      <t>ゴウケイ</t>
    </rPh>
    <rPh sb="65" eb="67">
      <t>キンガク</t>
    </rPh>
    <rPh sb="71" eb="72">
      <t>ブン</t>
    </rPh>
    <rPh sb="77" eb="79">
      <t>ソウトウ</t>
    </rPh>
    <rPh sb="81" eb="82">
      <t>ガク</t>
    </rPh>
    <phoneticPr fontId="1"/>
  </si>
  <si>
    <t>【垂井町浄化センターで使用する電力調達】　予定使用電力量</t>
    <rPh sb="1" eb="4">
      <t>タルイチョウ</t>
    </rPh>
    <rPh sb="4" eb="6">
      <t>ジョウカ</t>
    </rPh>
    <rPh sb="11" eb="13">
      <t>シヨウ</t>
    </rPh>
    <rPh sb="15" eb="17">
      <t>デンリョク</t>
    </rPh>
    <rPh sb="17" eb="19">
      <t>チョウタツ</t>
    </rPh>
    <rPh sb="21" eb="23">
      <t>ヨテイ</t>
    </rPh>
    <rPh sb="23" eb="25">
      <t>シヨウ</t>
    </rPh>
    <rPh sb="25" eb="28">
      <t>デンリョクリョウ</t>
    </rPh>
    <phoneticPr fontId="1"/>
  </si>
  <si>
    <t>重負荷</t>
    <rPh sb="0" eb="1">
      <t>ジュウ</t>
    </rPh>
    <rPh sb="1" eb="3">
      <t>フカ</t>
    </rPh>
    <phoneticPr fontId="1"/>
  </si>
  <si>
    <t>昼間</t>
    <rPh sb="0" eb="2">
      <t>ヒルマ</t>
    </rPh>
    <phoneticPr fontId="1"/>
  </si>
  <si>
    <t>夜間</t>
    <rPh sb="0" eb="2">
      <t>ヤカン</t>
    </rPh>
    <phoneticPr fontId="1"/>
  </si>
  <si>
    <t>垂井町浄化センター　合計金額</t>
    <rPh sb="0" eb="3">
      <t>タルイチョウ</t>
    </rPh>
    <rPh sb="3" eb="5">
      <t>ジョウカ</t>
    </rPh>
    <rPh sb="10" eb="12">
      <t>ゴウケイ</t>
    </rPh>
    <rPh sb="12" eb="14">
      <t>キンガク</t>
    </rPh>
    <phoneticPr fontId="1"/>
  </si>
  <si>
    <t>※　垂井町浄化センター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7">
      <t>ジョウカ</t>
    </rPh>
    <rPh sb="12" eb="14">
      <t>ゴウケイ</t>
    </rPh>
    <rPh sb="14" eb="16">
      <t>キンガク</t>
    </rPh>
    <rPh sb="18" eb="19">
      <t>カク</t>
    </rPh>
    <rPh sb="19" eb="20">
      <t>ツキ</t>
    </rPh>
    <rPh sb="21" eb="23">
      <t>デンキ</t>
    </rPh>
    <rPh sb="23" eb="25">
      <t>リョウキン</t>
    </rPh>
    <rPh sb="26" eb="27">
      <t>エン</t>
    </rPh>
    <rPh sb="28" eb="30">
      <t>ゼイコ</t>
    </rPh>
    <rPh sb="33" eb="34">
      <t>エン</t>
    </rPh>
    <rPh sb="34" eb="36">
      <t>ミマン</t>
    </rPh>
    <rPh sb="37" eb="39">
      <t>ハスウ</t>
    </rPh>
    <rPh sb="48" eb="50">
      <t>ハスウ</t>
    </rPh>
    <rPh sb="50" eb="52">
      <t>キンガク</t>
    </rPh>
    <rPh sb="53" eb="54">
      <t>キ</t>
    </rPh>
    <rPh sb="55" eb="56">
      <t>ス</t>
    </rPh>
    <rPh sb="58" eb="59">
      <t>ガク</t>
    </rPh>
    <rPh sb="61" eb="63">
      <t>ゴウケイ</t>
    </rPh>
    <rPh sb="63" eb="65">
      <t>キンガク</t>
    </rPh>
    <rPh sb="69" eb="70">
      <t>ブン</t>
    </rPh>
    <rPh sb="75" eb="77">
      <t>ソウトウ</t>
    </rPh>
    <rPh sb="79" eb="80">
      <t>ガク</t>
    </rPh>
    <phoneticPr fontId="1"/>
  </si>
  <si>
    <t>【垂井町上水道第１水源地で使用する電力調達】　予定使用電力量</t>
    <rPh sb="1" eb="4">
      <t>タルイチョウ</t>
    </rPh>
    <rPh sb="4" eb="7">
      <t>ジョウスイドウ</t>
    </rPh>
    <rPh sb="7" eb="8">
      <t>ダイ</t>
    </rPh>
    <rPh sb="9" eb="12">
      <t>スイゲンチ</t>
    </rPh>
    <rPh sb="13" eb="15">
      <t>シヨウ</t>
    </rPh>
    <rPh sb="17" eb="19">
      <t>デンリョク</t>
    </rPh>
    <rPh sb="19" eb="21">
      <t>チョウタツ</t>
    </rPh>
    <rPh sb="23" eb="25">
      <t>ヨテイ</t>
    </rPh>
    <rPh sb="25" eb="27">
      <t>シヨウ</t>
    </rPh>
    <rPh sb="27" eb="30">
      <t>デンリョクリョウ</t>
    </rPh>
    <phoneticPr fontId="1"/>
  </si>
  <si>
    <t>垂井町上水道第１水源地　合計金額</t>
    <rPh sb="0" eb="3">
      <t>タルイチョウ</t>
    </rPh>
    <rPh sb="3" eb="6">
      <t>ジョウスイドウ</t>
    </rPh>
    <rPh sb="6" eb="7">
      <t>ダイ</t>
    </rPh>
    <rPh sb="8" eb="11">
      <t>スイゲンチ</t>
    </rPh>
    <rPh sb="12" eb="14">
      <t>ゴウケイ</t>
    </rPh>
    <rPh sb="14" eb="16">
      <t>キンガク</t>
    </rPh>
    <phoneticPr fontId="1"/>
  </si>
  <si>
    <t>※　垂井町上水道第１水源地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8">
      <t>ジョウスイドウ</t>
    </rPh>
    <rPh sb="8" eb="9">
      <t>ダイ</t>
    </rPh>
    <rPh sb="10" eb="13">
      <t>スイゲンチ</t>
    </rPh>
    <rPh sb="14" eb="16">
      <t>ゴウケイ</t>
    </rPh>
    <rPh sb="16" eb="18">
      <t>キンガク</t>
    </rPh>
    <rPh sb="20" eb="21">
      <t>カク</t>
    </rPh>
    <rPh sb="21" eb="22">
      <t>ツキ</t>
    </rPh>
    <rPh sb="23" eb="25">
      <t>デンキ</t>
    </rPh>
    <rPh sb="25" eb="27">
      <t>リョウキン</t>
    </rPh>
    <rPh sb="28" eb="29">
      <t>エン</t>
    </rPh>
    <rPh sb="30" eb="32">
      <t>ゼイコ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3" eb="65">
      <t>ゴウケイ</t>
    </rPh>
    <rPh sb="65" eb="67">
      <t>キンガク</t>
    </rPh>
    <rPh sb="71" eb="72">
      <t>ブン</t>
    </rPh>
    <rPh sb="77" eb="79">
      <t>ソウトウ</t>
    </rPh>
    <rPh sb="81" eb="82">
      <t>ガク</t>
    </rPh>
    <phoneticPr fontId="1"/>
  </si>
  <si>
    <t>【垂井町上水道第２水源地で使用する電力調達】　予定使用電力量</t>
    <rPh sb="1" eb="4">
      <t>タルイチョウ</t>
    </rPh>
    <rPh sb="4" eb="7">
      <t>ジョウスイドウ</t>
    </rPh>
    <rPh sb="7" eb="8">
      <t>ダイ</t>
    </rPh>
    <rPh sb="9" eb="12">
      <t>スイゲンチ</t>
    </rPh>
    <rPh sb="13" eb="15">
      <t>シヨウ</t>
    </rPh>
    <rPh sb="17" eb="19">
      <t>デンリョク</t>
    </rPh>
    <rPh sb="19" eb="21">
      <t>チョウタツ</t>
    </rPh>
    <rPh sb="23" eb="25">
      <t>ヨテイ</t>
    </rPh>
    <rPh sb="25" eb="27">
      <t>シヨウ</t>
    </rPh>
    <rPh sb="27" eb="30">
      <t>デンリョクリョウ</t>
    </rPh>
    <phoneticPr fontId="1"/>
  </si>
  <si>
    <t>垂井町上水道第２水源地　合計金額</t>
    <rPh sb="0" eb="3">
      <t>タルイチョウ</t>
    </rPh>
    <rPh sb="3" eb="6">
      <t>ジョウスイドウ</t>
    </rPh>
    <rPh sb="6" eb="7">
      <t>ダイ</t>
    </rPh>
    <rPh sb="8" eb="11">
      <t>スイゲンチ</t>
    </rPh>
    <rPh sb="12" eb="14">
      <t>ゴウケイ</t>
    </rPh>
    <rPh sb="14" eb="16">
      <t>キンガク</t>
    </rPh>
    <phoneticPr fontId="1"/>
  </si>
  <si>
    <t>※　垂井町上水道第２水源地　合計金額は、各月の電気料金（円：税込）【１円未満の端数があるときは、その端数金額を切り捨てた額】の合計金額の110分の100に相当する額とする。</t>
    <rPh sb="2" eb="5">
      <t>タルイチョウ</t>
    </rPh>
    <rPh sb="5" eb="8">
      <t>ジョウスイドウ</t>
    </rPh>
    <rPh sb="8" eb="9">
      <t>ダイ</t>
    </rPh>
    <rPh sb="10" eb="13">
      <t>スイゲンチ</t>
    </rPh>
    <rPh sb="14" eb="16">
      <t>ゴウケイ</t>
    </rPh>
    <rPh sb="16" eb="18">
      <t>キンガク</t>
    </rPh>
    <rPh sb="20" eb="21">
      <t>カク</t>
    </rPh>
    <rPh sb="21" eb="22">
      <t>ツキ</t>
    </rPh>
    <rPh sb="23" eb="25">
      <t>デンキ</t>
    </rPh>
    <rPh sb="25" eb="27">
      <t>リョウキン</t>
    </rPh>
    <rPh sb="28" eb="29">
      <t>エン</t>
    </rPh>
    <rPh sb="30" eb="32">
      <t>ゼイコ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3" eb="65">
      <t>ゴウケイ</t>
    </rPh>
    <rPh sb="65" eb="67">
      <t>キンガク</t>
    </rPh>
    <rPh sb="71" eb="72">
      <t>ブン</t>
    </rPh>
    <rPh sb="77" eb="79">
      <t>ソウトウ</t>
    </rPh>
    <rPh sb="81" eb="82">
      <t>ガク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</si>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</sst>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0.00_);[Red]\(0.00\)"/>
    <numFmt numFmtId="178" formatCode="#,##0_);[Red]\(#,##0\)"/>
    <numFmt numFmtId="179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4"/>
      <color theme="1"/>
      <name val="UD デジタル 教科書体 N-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2" borderId="2" xfId="0" applyNumberFormat="1" applyFont="1" applyFill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178" fontId="5" fillId="0" borderId="4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8" fontId="5" fillId="2" borderId="5" xfId="0" applyNumberFormat="1" applyFont="1" applyFill="1" applyBorder="1">
      <alignment vertical="center"/>
    </xf>
    <xf numFmtId="177" fontId="5" fillId="0" borderId="2" xfId="0" applyNumberFormat="1" applyFont="1" applyBorder="1">
      <alignment vertical="center"/>
    </xf>
    <xf numFmtId="177" fontId="5" fillId="2" borderId="2" xfId="0" applyNumberFormat="1" applyFont="1" applyFill="1" applyBorder="1">
      <alignment vertical="center"/>
    </xf>
    <xf numFmtId="177" fontId="5" fillId="0" borderId="5" xfId="0" applyNumberFormat="1" applyFont="1" applyBorder="1">
      <alignment vertical="center"/>
    </xf>
    <xf numFmtId="177" fontId="5" fillId="2" borderId="5" xfId="0" applyNumberFormat="1" applyFont="1" applyFill="1" applyBorder="1">
      <alignment vertical="center"/>
    </xf>
    <xf numFmtId="178" fontId="3" fillId="0" borderId="2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5" fillId="0" borderId="0" xfId="0" applyNumberFormat="1" applyFont="1">
      <alignment vertical="center"/>
    </xf>
    <xf numFmtId="0" fontId="2" fillId="0" borderId="8" xfId="0" applyFont="1" applyBorder="1">
      <alignment vertical="center"/>
    </xf>
    <xf numFmtId="179" fontId="2" fillId="0" borderId="9" xfId="0" applyNumberFormat="1" applyFont="1" applyBorder="1">
      <alignment vertical="center"/>
    </xf>
    <xf numFmtId="179" fontId="2" fillId="3" borderId="6" xfId="0" applyNumberFormat="1" applyFont="1" applyFill="1" applyBorder="1">
      <alignment vertical="center"/>
    </xf>
    <xf numFmtId="0" fontId="2" fillId="3" borderId="8" xfId="0" applyFont="1" applyFill="1" applyBorder="1">
      <alignment vertical="center"/>
    </xf>
    <xf numFmtId="179" fontId="2" fillId="4" borderId="6" xfId="0" applyNumberFormat="1" applyFont="1" applyFill="1" applyBorder="1">
      <alignment vertical="center"/>
    </xf>
    <xf numFmtId="0" fontId="2" fillId="4" borderId="8" xfId="0" applyFont="1" applyFill="1" applyBorder="1">
      <alignment vertical="center"/>
    </xf>
    <xf numFmtId="179" fontId="2" fillId="0" borderId="1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3" borderId="2" xfId="0" applyNumberFormat="1" applyFont="1" applyFill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0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4" borderId="2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6" xfId="0" applyNumberFormat="1" applyFont="1" applyBorder="1" applyAlignment="1">
      <alignment horizontal="right" vertical="center"/>
    </xf>
    <xf numFmtId="176" fontId="2" fillId="0" borderId="6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4" borderId="6" xfId="0" applyNumberFormat="1" applyFont="1" applyFill="1" applyBorder="1">
      <alignment vertical="center"/>
    </xf>
    <xf numFmtId="176" fontId="2" fillId="5" borderId="6" xfId="0" applyNumberFormat="1" applyFont="1" applyFill="1" applyBorder="1">
      <alignment vertical="center"/>
    </xf>
    <xf numFmtId="0" fontId="2" fillId="5" borderId="8" xfId="0" applyFont="1" applyFill="1" applyBorder="1">
      <alignment vertical="center"/>
    </xf>
    <xf numFmtId="178" fontId="2" fillId="5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177" fontId="3" fillId="0" borderId="14" xfId="0" applyNumberFormat="1" applyFont="1" applyBorder="1" applyProtection="1">
      <alignment vertical="center"/>
      <protection locked="0"/>
    </xf>
    <xf numFmtId="0" fontId="3" fillId="0" borderId="0" xfId="0" applyFont="1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Border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horizontal="left" vertical="center"/>
      <protection locked="0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9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178" fontId="7" fillId="0" borderId="12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4073-178A-4BE2-9AAA-2F1E9A92FBF1}">
  <sheetPr>
    <pageSetUpPr fitToPage="1"/>
  </sheetPr>
  <dimension ref="B2:N16"/>
  <sheetViews>
    <sheetView tabSelected="1" zoomScale="70" zoomScaleNormal="70" workbookViewId="0">
      <selection activeCell="O9" sqref="O9"/>
    </sheetView>
  </sheetViews>
  <sheetFormatPr defaultRowHeight="18.75" x14ac:dyDescent="0.4"/>
  <cols>
    <col min="1" max="2" width="9" style="1"/>
    <col min="3" max="3" width="31.75" style="1" customWidth="1"/>
    <col min="4" max="4" width="12.5" style="1" customWidth="1"/>
    <col min="5" max="5" width="19.375" style="1" customWidth="1"/>
    <col min="6" max="6" width="14.625" style="2" customWidth="1"/>
    <col min="7" max="7" width="14.625" style="1" customWidth="1"/>
    <col min="8" max="12" width="14.625" style="3" customWidth="1"/>
    <col min="13" max="13" width="25.375" style="1" customWidth="1"/>
    <col min="14" max="16384" width="9" style="1"/>
  </cols>
  <sheetData>
    <row r="2" spans="2:14" ht="30" customHeight="1" x14ac:dyDescent="0.4">
      <c r="B2" s="58" t="s">
        <v>70</v>
      </c>
      <c r="F2" s="1"/>
      <c r="G2" s="2"/>
      <c r="H2" s="1"/>
      <c r="J2" s="59" t="s">
        <v>71</v>
      </c>
      <c r="K2" s="59"/>
      <c r="L2" s="59"/>
      <c r="M2" s="59"/>
      <c r="N2" s="66"/>
    </row>
    <row r="3" spans="2:14" ht="24.95" customHeight="1" x14ac:dyDescent="0.4">
      <c r="B3" s="60"/>
      <c r="F3" s="1"/>
      <c r="G3" s="2"/>
      <c r="H3" s="1"/>
      <c r="J3" s="61"/>
      <c r="K3" s="61"/>
      <c r="L3" s="61"/>
      <c r="M3" s="61"/>
      <c r="N3" s="66"/>
    </row>
    <row r="4" spans="2:14" ht="30" customHeight="1" x14ac:dyDescent="0.4">
      <c r="B4" s="60"/>
      <c r="F4" s="1"/>
      <c r="G4" s="2"/>
      <c r="H4" s="1"/>
      <c r="J4" s="59" t="s">
        <v>72</v>
      </c>
      <c r="K4" s="59"/>
      <c r="L4" s="59"/>
      <c r="M4" s="59"/>
      <c r="N4" s="66"/>
    </row>
    <row r="5" spans="2:14" ht="24.95" customHeight="1" x14ac:dyDescent="0.4">
      <c r="B5" s="60"/>
      <c r="F5" s="1"/>
      <c r="G5" s="2"/>
      <c r="H5" s="1"/>
      <c r="J5" s="61"/>
      <c r="K5" s="61"/>
      <c r="L5" s="61"/>
      <c r="M5" s="61"/>
      <c r="N5" s="66"/>
    </row>
    <row r="6" spans="2:14" ht="30" customHeight="1" x14ac:dyDescent="0.4">
      <c r="F6" s="1"/>
      <c r="G6" s="2"/>
      <c r="H6" s="1"/>
      <c r="J6" s="59" t="s">
        <v>73</v>
      </c>
      <c r="K6" s="59"/>
      <c r="L6" s="59" t="s">
        <v>74</v>
      </c>
      <c r="M6" s="65" t="s">
        <v>75</v>
      </c>
      <c r="N6" s="64"/>
    </row>
    <row r="7" spans="2:14" ht="30" customHeight="1" x14ac:dyDescent="0.4">
      <c r="F7" s="1"/>
      <c r="G7" s="2"/>
      <c r="H7" s="1"/>
      <c r="J7" s="62"/>
      <c r="K7" s="62"/>
      <c r="L7" s="62"/>
      <c r="M7" s="63"/>
      <c r="N7" s="64"/>
    </row>
    <row r="8" spans="2:14" ht="24.95" customHeight="1" x14ac:dyDescent="0.4"/>
    <row r="9" spans="2:14" ht="20.100000000000001" customHeight="1" x14ac:dyDescent="0.4">
      <c r="B9" s="70" t="s">
        <v>0</v>
      </c>
      <c r="C9" s="68" t="s">
        <v>1</v>
      </c>
      <c r="D9" s="73" t="s">
        <v>2</v>
      </c>
      <c r="E9" s="73" t="s">
        <v>3</v>
      </c>
      <c r="F9" s="68" t="s">
        <v>4</v>
      </c>
      <c r="G9" s="68"/>
      <c r="H9" s="68"/>
      <c r="I9" s="68"/>
      <c r="J9" s="68"/>
      <c r="K9" s="68"/>
      <c r="L9" s="68"/>
      <c r="M9" s="67" t="s">
        <v>5</v>
      </c>
    </row>
    <row r="10" spans="2:14" ht="20.100000000000001" customHeight="1" x14ac:dyDescent="0.4">
      <c r="B10" s="71"/>
      <c r="C10" s="68"/>
      <c r="D10" s="71"/>
      <c r="E10" s="74"/>
      <c r="F10" s="68" t="s">
        <v>6</v>
      </c>
      <c r="G10" s="68"/>
      <c r="H10" s="69" t="s">
        <v>7</v>
      </c>
      <c r="I10" s="69"/>
      <c r="J10" s="69"/>
      <c r="K10" s="69"/>
      <c r="L10" s="69"/>
      <c r="M10" s="67"/>
    </row>
    <row r="11" spans="2:14" ht="20.100000000000001" customHeight="1" x14ac:dyDescent="0.4">
      <c r="B11" s="72"/>
      <c r="C11" s="68"/>
      <c r="D11" s="72"/>
      <c r="E11" s="75"/>
      <c r="F11" s="4" t="s">
        <v>8</v>
      </c>
      <c r="G11" s="5" t="s">
        <v>9</v>
      </c>
      <c r="H11" s="6" t="s">
        <v>10</v>
      </c>
      <c r="I11" s="7" t="s">
        <v>11</v>
      </c>
      <c r="J11" s="6" t="s">
        <v>12</v>
      </c>
      <c r="K11" s="7" t="s">
        <v>13</v>
      </c>
      <c r="L11" s="6" t="s">
        <v>14</v>
      </c>
      <c r="M11" s="67"/>
    </row>
    <row r="12" spans="2:14" ht="39.950000000000003" customHeight="1" x14ac:dyDescent="0.4">
      <c r="B12" s="8">
        <v>1</v>
      </c>
      <c r="C12" s="9" t="s">
        <v>15</v>
      </c>
      <c r="D12" s="11">
        <f>'1垂井町クリーンセンター'!B14</f>
        <v>432</v>
      </c>
      <c r="E12" s="11">
        <f>'1垂井町クリーンセンター'!D27</f>
        <v>1419036</v>
      </c>
      <c r="F12" s="12">
        <f>'1垂井町クリーンセンター'!F6</f>
        <v>0</v>
      </c>
      <c r="G12" s="13"/>
      <c r="H12" s="14">
        <f>'1垂井町クリーンセンター'!F8</f>
        <v>0</v>
      </c>
      <c r="I12" s="15">
        <f>'1垂井町クリーンセンター'!F9</f>
        <v>0</v>
      </c>
      <c r="J12" s="16"/>
      <c r="K12" s="17"/>
      <c r="L12" s="16"/>
      <c r="M12" s="18">
        <f>'1垂井町クリーンセンター'!J28</f>
        <v>0</v>
      </c>
    </row>
    <row r="13" spans="2:14" ht="39.950000000000003" customHeight="1" x14ac:dyDescent="0.4">
      <c r="B13" s="8">
        <v>2</v>
      </c>
      <c r="C13" s="9" t="s">
        <v>16</v>
      </c>
      <c r="D13" s="11">
        <f>'2垂井町浄化センター'!B14</f>
        <v>188</v>
      </c>
      <c r="E13" s="11">
        <f>'2垂井町浄化センター'!D27</f>
        <v>937214</v>
      </c>
      <c r="F13" s="12">
        <f>'2垂井町浄化センター'!F6</f>
        <v>0</v>
      </c>
      <c r="G13" s="13"/>
      <c r="H13" s="16"/>
      <c r="I13" s="17"/>
      <c r="J13" s="14">
        <f>'2垂井町浄化センター'!F8</f>
        <v>0</v>
      </c>
      <c r="K13" s="15">
        <f>'2垂井町浄化センター'!F9</f>
        <v>0</v>
      </c>
      <c r="L13" s="14">
        <f>'2垂井町浄化センター'!F10</f>
        <v>0</v>
      </c>
      <c r="M13" s="18">
        <f>'2垂井町浄化センター'!J28</f>
        <v>0</v>
      </c>
    </row>
    <row r="14" spans="2:14" ht="39.950000000000003" customHeight="1" x14ac:dyDescent="0.4">
      <c r="B14" s="8">
        <v>3</v>
      </c>
      <c r="C14" s="9" t="s">
        <v>17</v>
      </c>
      <c r="D14" s="11">
        <f>'3垂井町上水道第１水源地'!B14</f>
        <v>173</v>
      </c>
      <c r="E14" s="11">
        <f>'3垂井町上水道第１水源地'!D27</f>
        <v>634951</v>
      </c>
      <c r="F14" s="12">
        <f>'3垂井町上水道第１水源地'!F6</f>
        <v>0</v>
      </c>
      <c r="G14" s="13"/>
      <c r="H14" s="16"/>
      <c r="I14" s="17"/>
      <c r="J14" s="14">
        <f>'3垂井町上水道第１水源地'!F8</f>
        <v>0</v>
      </c>
      <c r="K14" s="15">
        <f>'3垂井町上水道第１水源地'!F9</f>
        <v>0</v>
      </c>
      <c r="L14" s="14">
        <f>'3垂井町上水道第１水源地'!F10</f>
        <v>0</v>
      </c>
      <c r="M14" s="18">
        <f>'3垂井町上水道第１水源地'!J28</f>
        <v>0</v>
      </c>
    </row>
    <row r="15" spans="2:14" ht="39.950000000000003" customHeight="1" thickBot="1" x14ac:dyDescent="0.45">
      <c r="B15" s="8">
        <v>4</v>
      </c>
      <c r="C15" s="9" t="s">
        <v>18</v>
      </c>
      <c r="D15" s="11">
        <f>'4垂井町上水道第２水源地'!B14</f>
        <v>180</v>
      </c>
      <c r="E15" s="11">
        <f>'4垂井町上水道第２水源地'!D27</f>
        <v>887080</v>
      </c>
      <c r="F15" s="12">
        <f>'4垂井町上水道第２水源地'!F6</f>
        <v>0</v>
      </c>
      <c r="G15" s="13"/>
      <c r="H15" s="16"/>
      <c r="I15" s="17"/>
      <c r="J15" s="14">
        <f>'4垂井町上水道第２水源地'!F8</f>
        <v>0</v>
      </c>
      <c r="K15" s="15">
        <f>'4垂井町上水道第２水源地'!F9</f>
        <v>0</v>
      </c>
      <c r="L15" s="14">
        <f>'4垂井町上水道第２水源地'!F10</f>
        <v>0</v>
      </c>
      <c r="M15" s="19">
        <f>'4垂井町上水道第２水源地'!J28</f>
        <v>0</v>
      </c>
    </row>
    <row r="16" spans="2:14" ht="53.25" customHeight="1" thickBot="1" x14ac:dyDescent="0.45">
      <c r="D16" s="20"/>
      <c r="E16" s="21">
        <f>SUM(E12:E15)</f>
        <v>3878281</v>
      </c>
      <c r="F16" s="22"/>
      <c r="G16" s="20"/>
      <c r="H16" s="23"/>
      <c r="I16" s="23"/>
      <c r="J16" s="23"/>
      <c r="K16" s="23"/>
      <c r="L16" s="23"/>
      <c r="M16" s="24">
        <f>SUM(M12:M15)</f>
        <v>0</v>
      </c>
    </row>
  </sheetData>
  <protectedRanges>
    <protectedRange sqref="J2:N7" name="範囲1_2"/>
  </protectedRanges>
  <mergeCells count="8">
    <mergeCell ref="M9:M11"/>
    <mergeCell ref="F10:G10"/>
    <mergeCell ref="H10:L10"/>
    <mergeCell ref="B9:B11"/>
    <mergeCell ref="C9:C11"/>
    <mergeCell ref="D9:D11"/>
    <mergeCell ref="E9:E11"/>
    <mergeCell ref="F9:L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&amp;R&amp;14別紙2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AA2C-532E-442C-8DDB-0A8BB241F10C}">
  <sheetPr>
    <pageSetUpPr fitToPage="1"/>
  </sheetPr>
  <dimension ref="A2:K38"/>
  <sheetViews>
    <sheetView workbookViewId="0">
      <selection activeCell="F6" sqref="F6:F9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6" t="s">
        <v>19</v>
      </c>
      <c r="B2" s="76"/>
      <c r="C2" s="76"/>
      <c r="D2" s="76"/>
      <c r="E2" s="76"/>
      <c r="F2" s="76"/>
      <c r="G2" s="28">
        <f>D27</f>
        <v>1419036</v>
      </c>
      <c r="H2" s="1" t="s">
        <v>20</v>
      </c>
    </row>
    <row r="3" spans="1:11" ht="21" customHeight="1" x14ac:dyDescent="0.4">
      <c r="A3" s="20" t="s">
        <v>21</v>
      </c>
    </row>
    <row r="4" spans="1:11" ht="8.25" customHeight="1" x14ac:dyDescent="0.4"/>
    <row r="5" spans="1:11" ht="18" customHeight="1" thickBot="1" x14ac:dyDescent="0.45">
      <c r="C5" s="68" t="s">
        <v>4</v>
      </c>
      <c r="D5" s="68"/>
      <c r="E5" s="68"/>
      <c r="F5" s="70" t="s">
        <v>22</v>
      </c>
      <c r="G5" s="68"/>
    </row>
    <row r="6" spans="1:11" ht="18" customHeight="1" thickBot="1" x14ac:dyDescent="0.45">
      <c r="C6" s="68" t="s">
        <v>23</v>
      </c>
      <c r="D6" s="68" t="s">
        <v>24</v>
      </c>
      <c r="E6" s="77"/>
      <c r="F6" s="50"/>
      <c r="G6" s="29" t="s">
        <v>25</v>
      </c>
    </row>
    <row r="7" spans="1:11" ht="18" customHeight="1" thickBot="1" x14ac:dyDescent="0.45">
      <c r="C7" s="68"/>
      <c r="D7" s="68" t="s">
        <v>26</v>
      </c>
      <c r="E7" s="68"/>
      <c r="F7" s="30"/>
      <c r="G7" s="10" t="s">
        <v>25</v>
      </c>
    </row>
    <row r="8" spans="1:11" ht="18" customHeight="1" thickBot="1" x14ac:dyDescent="0.45">
      <c r="C8" s="68" t="s">
        <v>27</v>
      </c>
      <c r="D8" s="79" t="s">
        <v>28</v>
      </c>
      <c r="E8" s="80"/>
      <c r="F8" s="31"/>
      <c r="G8" s="32" t="s">
        <v>29</v>
      </c>
    </row>
    <row r="9" spans="1:11" ht="18" customHeight="1" thickBot="1" x14ac:dyDescent="0.45">
      <c r="C9" s="68"/>
      <c r="D9" s="81" t="s">
        <v>30</v>
      </c>
      <c r="E9" s="82"/>
      <c r="F9" s="33"/>
      <c r="G9" s="34" t="s">
        <v>29</v>
      </c>
    </row>
    <row r="10" spans="1:11" ht="18" customHeight="1" x14ac:dyDescent="0.4">
      <c r="C10" s="68"/>
      <c r="D10" s="68"/>
      <c r="E10" s="68"/>
      <c r="F10" s="35"/>
      <c r="G10" s="10" t="s">
        <v>29</v>
      </c>
    </row>
    <row r="12" spans="1:11" x14ac:dyDescent="0.4">
      <c r="A12" s="36"/>
      <c r="B12" s="25" t="s">
        <v>31</v>
      </c>
      <c r="C12" s="25" t="s">
        <v>32</v>
      </c>
      <c r="D12" s="25" t="s">
        <v>28</v>
      </c>
      <c r="E12" s="25" t="s">
        <v>30</v>
      </c>
      <c r="F12" s="36"/>
      <c r="G12" s="83" t="s">
        <v>33</v>
      </c>
      <c r="H12" s="68"/>
      <c r="I12" s="68" t="s">
        <v>34</v>
      </c>
      <c r="J12" s="68" t="s">
        <v>35</v>
      </c>
      <c r="K12" s="68" t="s">
        <v>36</v>
      </c>
    </row>
    <row r="13" spans="1:11" x14ac:dyDescent="0.4">
      <c r="A13" s="37"/>
      <c r="B13" s="26" t="s">
        <v>37</v>
      </c>
      <c r="C13" s="26" t="s">
        <v>38</v>
      </c>
      <c r="D13" s="26" t="s">
        <v>39</v>
      </c>
      <c r="E13" s="26" t="s">
        <v>39</v>
      </c>
      <c r="F13" s="37"/>
      <c r="G13" s="38" t="s">
        <v>40</v>
      </c>
      <c r="H13" s="27" t="s">
        <v>41</v>
      </c>
      <c r="I13" s="68"/>
      <c r="J13" s="68"/>
      <c r="K13" s="68"/>
    </row>
    <row r="14" spans="1:11" ht="15.95" customHeight="1" x14ac:dyDescent="0.4">
      <c r="A14" s="39" t="s">
        <v>58</v>
      </c>
      <c r="B14" s="40">
        <v>432</v>
      </c>
      <c r="C14" s="40">
        <v>100</v>
      </c>
      <c r="D14" s="41">
        <v>113652</v>
      </c>
      <c r="E14" s="42"/>
      <c r="F14" s="43"/>
      <c r="G14" s="44">
        <f>ROUNDDOWN($F$6*B14*(1.85-C14/100),2)</f>
        <v>0</v>
      </c>
      <c r="H14" s="45"/>
      <c r="I14" s="44">
        <f>G14+H14</f>
        <v>0</v>
      </c>
      <c r="J14" s="46">
        <f>ROUNDDOWN(D14*$F$8+E14*$F$9+F14*$F$10,2)</f>
        <v>0</v>
      </c>
      <c r="K14" s="44">
        <f>ROUNDDOWN(I14+J14,0)</f>
        <v>0</v>
      </c>
    </row>
    <row r="15" spans="1:11" ht="15.95" customHeight="1" x14ac:dyDescent="0.4">
      <c r="A15" s="39" t="s">
        <v>59</v>
      </c>
      <c r="B15" s="40">
        <v>432</v>
      </c>
      <c r="C15" s="44">
        <v>100</v>
      </c>
      <c r="D15" s="41">
        <v>109336</v>
      </c>
      <c r="E15" s="42"/>
      <c r="F15" s="45"/>
      <c r="G15" s="44">
        <f t="shared" ref="G15:G25" si="0">ROUNDDOWN($F$6*B15*(1.85-C15/100),2)</f>
        <v>0</v>
      </c>
      <c r="H15" s="45"/>
      <c r="I15" s="44">
        <f t="shared" ref="I15:I25" si="1">G15+H15</f>
        <v>0</v>
      </c>
      <c r="J15" s="46">
        <f t="shared" ref="J15:J25" si="2">ROUNDDOWN(D15*$F$8+E15*$F$9+F15*$F$10,2)</f>
        <v>0</v>
      </c>
      <c r="K15" s="44">
        <f t="shared" ref="K15:K25" si="3">ROUNDDOWN(I15+J15,0)</f>
        <v>0</v>
      </c>
    </row>
    <row r="16" spans="1:11" ht="15.95" customHeight="1" x14ac:dyDescent="0.4">
      <c r="A16" s="39" t="s">
        <v>60</v>
      </c>
      <c r="B16" s="40">
        <v>432</v>
      </c>
      <c r="C16" s="44">
        <v>100</v>
      </c>
      <c r="D16" s="41">
        <v>123701</v>
      </c>
      <c r="E16" s="42"/>
      <c r="F16" s="45"/>
      <c r="G16" s="44">
        <f t="shared" si="0"/>
        <v>0</v>
      </c>
      <c r="H16" s="45"/>
      <c r="I16" s="44">
        <f t="shared" si="1"/>
        <v>0</v>
      </c>
      <c r="J16" s="46">
        <f t="shared" si="2"/>
        <v>0</v>
      </c>
      <c r="K16" s="44">
        <f t="shared" si="3"/>
        <v>0</v>
      </c>
    </row>
    <row r="17" spans="1:11" ht="15.95" customHeight="1" x14ac:dyDescent="0.4">
      <c r="A17" s="39" t="s">
        <v>61</v>
      </c>
      <c r="B17" s="40">
        <v>432</v>
      </c>
      <c r="C17" s="44">
        <v>100</v>
      </c>
      <c r="D17" s="47"/>
      <c r="E17" s="48">
        <v>120842</v>
      </c>
      <c r="F17" s="45"/>
      <c r="G17" s="44">
        <f t="shared" si="0"/>
        <v>0</v>
      </c>
      <c r="H17" s="45"/>
      <c r="I17" s="44">
        <f t="shared" si="1"/>
        <v>0</v>
      </c>
      <c r="J17" s="46">
        <f t="shared" si="2"/>
        <v>0</v>
      </c>
      <c r="K17" s="44">
        <f t="shared" si="3"/>
        <v>0</v>
      </c>
    </row>
    <row r="18" spans="1:11" ht="15.95" customHeight="1" x14ac:dyDescent="0.4">
      <c r="A18" s="39" t="s">
        <v>62</v>
      </c>
      <c r="B18" s="40">
        <v>432</v>
      </c>
      <c r="C18" s="44">
        <v>100</v>
      </c>
      <c r="D18" s="47"/>
      <c r="E18" s="48">
        <v>114073</v>
      </c>
      <c r="F18" s="45"/>
      <c r="G18" s="44">
        <f t="shared" si="0"/>
        <v>0</v>
      </c>
      <c r="H18" s="45"/>
      <c r="I18" s="44">
        <f t="shared" si="1"/>
        <v>0</v>
      </c>
      <c r="J18" s="46">
        <f t="shared" si="2"/>
        <v>0</v>
      </c>
      <c r="K18" s="44">
        <f t="shared" si="3"/>
        <v>0</v>
      </c>
    </row>
    <row r="19" spans="1:11" ht="15.95" customHeight="1" x14ac:dyDescent="0.4">
      <c r="A19" s="39" t="s">
        <v>63</v>
      </c>
      <c r="B19" s="40">
        <v>432</v>
      </c>
      <c r="C19" s="44">
        <v>100</v>
      </c>
      <c r="D19" s="47"/>
      <c r="E19" s="48">
        <v>122887</v>
      </c>
      <c r="F19" s="45"/>
      <c r="G19" s="44">
        <f t="shared" si="0"/>
        <v>0</v>
      </c>
      <c r="H19" s="45"/>
      <c r="I19" s="44">
        <f t="shared" si="1"/>
        <v>0</v>
      </c>
      <c r="J19" s="46">
        <f t="shared" si="2"/>
        <v>0</v>
      </c>
      <c r="K19" s="44">
        <f t="shared" si="3"/>
        <v>0</v>
      </c>
    </row>
    <row r="20" spans="1:11" ht="15.95" customHeight="1" x14ac:dyDescent="0.4">
      <c r="A20" s="39" t="s">
        <v>64</v>
      </c>
      <c r="B20" s="40">
        <v>432</v>
      </c>
      <c r="C20" s="44">
        <v>100</v>
      </c>
      <c r="D20" s="47"/>
      <c r="E20" s="48">
        <v>118234</v>
      </c>
      <c r="F20" s="45"/>
      <c r="G20" s="44">
        <f t="shared" si="0"/>
        <v>0</v>
      </c>
      <c r="H20" s="45"/>
      <c r="I20" s="44">
        <f t="shared" si="1"/>
        <v>0</v>
      </c>
      <c r="J20" s="46">
        <f t="shared" si="2"/>
        <v>0</v>
      </c>
      <c r="K20" s="44">
        <f t="shared" si="3"/>
        <v>0</v>
      </c>
    </row>
    <row r="21" spans="1:11" ht="15.95" customHeight="1" x14ac:dyDescent="0.4">
      <c r="A21" s="39" t="s">
        <v>65</v>
      </c>
      <c r="B21" s="40">
        <v>432</v>
      </c>
      <c r="C21" s="44">
        <v>100</v>
      </c>
      <c r="D21" s="47"/>
      <c r="E21" s="48">
        <v>114390</v>
      </c>
      <c r="F21" s="45"/>
      <c r="G21" s="44">
        <f t="shared" si="0"/>
        <v>0</v>
      </c>
      <c r="H21" s="45"/>
      <c r="I21" s="44">
        <f t="shared" si="1"/>
        <v>0</v>
      </c>
      <c r="J21" s="46">
        <f t="shared" si="2"/>
        <v>0</v>
      </c>
      <c r="K21" s="44">
        <f t="shared" si="3"/>
        <v>0</v>
      </c>
    </row>
    <row r="22" spans="1:11" ht="15.95" customHeight="1" x14ac:dyDescent="0.4">
      <c r="A22" s="39" t="s">
        <v>66</v>
      </c>
      <c r="B22" s="40">
        <v>432</v>
      </c>
      <c r="C22" s="44">
        <v>100</v>
      </c>
      <c r="D22" s="47"/>
      <c r="E22" s="48">
        <v>117145</v>
      </c>
      <c r="F22" s="45"/>
      <c r="G22" s="44">
        <f t="shared" si="0"/>
        <v>0</v>
      </c>
      <c r="H22" s="45"/>
      <c r="I22" s="44">
        <f t="shared" si="1"/>
        <v>0</v>
      </c>
      <c r="J22" s="46">
        <f t="shared" si="2"/>
        <v>0</v>
      </c>
      <c r="K22" s="44">
        <f t="shared" si="3"/>
        <v>0</v>
      </c>
    </row>
    <row r="23" spans="1:11" ht="15.95" customHeight="1" x14ac:dyDescent="0.4">
      <c r="A23" s="39" t="s">
        <v>67</v>
      </c>
      <c r="B23" s="40">
        <v>432</v>
      </c>
      <c r="C23" s="44">
        <v>100</v>
      </c>
      <c r="D23" s="47"/>
      <c r="E23" s="48">
        <v>113755</v>
      </c>
      <c r="F23" s="45"/>
      <c r="G23" s="44">
        <f t="shared" si="0"/>
        <v>0</v>
      </c>
      <c r="H23" s="45"/>
      <c r="I23" s="44">
        <f t="shared" si="1"/>
        <v>0</v>
      </c>
      <c r="J23" s="46">
        <f t="shared" si="2"/>
        <v>0</v>
      </c>
      <c r="K23" s="44">
        <f t="shared" si="3"/>
        <v>0</v>
      </c>
    </row>
    <row r="24" spans="1:11" ht="15.95" customHeight="1" x14ac:dyDescent="0.4">
      <c r="A24" s="39" t="s">
        <v>68</v>
      </c>
      <c r="B24" s="40">
        <v>432</v>
      </c>
      <c r="C24" s="44">
        <v>100</v>
      </c>
      <c r="D24" s="47"/>
      <c r="E24" s="48">
        <v>130432</v>
      </c>
      <c r="F24" s="45"/>
      <c r="G24" s="44">
        <f t="shared" si="0"/>
        <v>0</v>
      </c>
      <c r="H24" s="45"/>
      <c r="I24" s="44">
        <f t="shared" si="1"/>
        <v>0</v>
      </c>
      <c r="J24" s="46">
        <f t="shared" si="2"/>
        <v>0</v>
      </c>
      <c r="K24" s="44">
        <f t="shared" si="3"/>
        <v>0</v>
      </c>
    </row>
    <row r="25" spans="1:11" ht="15.95" customHeight="1" x14ac:dyDescent="0.4">
      <c r="A25" s="39" t="s">
        <v>69</v>
      </c>
      <c r="B25" s="40">
        <v>432</v>
      </c>
      <c r="C25" s="44">
        <v>100</v>
      </c>
      <c r="D25" s="47"/>
      <c r="E25" s="48">
        <v>120589</v>
      </c>
      <c r="F25" s="45"/>
      <c r="G25" s="44">
        <f t="shared" si="0"/>
        <v>0</v>
      </c>
      <c r="H25" s="45"/>
      <c r="I25" s="44">
        <f t="shared" si="1"/>
        <v>0</v>
      </c>
      <c r="J25" s="46">
        <f t="shared" si="2"/>
        <v>0</v>
      </c>
      <c r="K25" s="44">
        <f t="shared" si="3"/>
        <v>0</v>
      </c>
    </row>
    <row r="26" spans="1:11" ht="15.95" customHeight="1" x14ac:dyDescent="0.4">
      <c r="B26" s="49"/>
      <c r="C26" s="49" t="s">
        <v>42</v>
      </c>
      <c r="D26" s="44">
        <f>SUM(D14:D25)</f>
        <v>346689</v>
      </c>
      <c r="E26" s="44">
        <f>SUM(E14:E25)</f>
        <v>1072347</v>
      </c>
      <c r="F26" s="44">
        <f>SUM(F14:F25)</f>
        <v>0</v>
      </c>
      <c r="G26" s="44">
        <f>SUM(G14:G25)</f>
        <v>0</v>
      </c>
      <c r="H26" s="45"/>
      <c r="I26" s="44">
        <f t="shared" ref="I26:K26" si="4">SUM(I14:I25)</f>
        <v>0</v>
      </c>
      <c r="J26" s="46">
        <f t="shared" si="4"/>
        <v>0</v>
      </c>
      <c r="K26" s="44">
        <f t="shared" si="4"/>
        <v>0</v>
      </c>
    </row>
    <row r="27" spans="1:11" ht="51.75" customHeight="1" thickBot="1" x14ac:dyDescent="0.45">
      <c r="B27" s="49"/>
      <c r="C27" s="49" t="s">
        <v>43</v>
      </c>
      <c r="D27" s="84">
        <f>SUM(D26:F26)</f>
        <v>1419036</v>
      </c>
      <c r="E27" s="85"/>
      <c r="F27" s="86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87" t="s">
        <v>44</v>
      </c>
      <c r="I28" s="88"/>
      <c r="J28" s="89">
        <f>ROUNDDOWN(K26*100/110,0)</f>
        <v>0</v>
      </c>
      <c r="K28" s="90"/>
    </row>
    <row r="29" spans="1:11" ht="54.75" customHeight="1" x14ac:dyDescent="0.4">
      <c r="B29" s="49"/>
      <c r="C29" s="49"/>
      <c r="D29" s="49"/>
      <c r="E29" s="49"/>
      <c r="F29" s="49"/>
      <c r="G29" s="49"/>
      <c r="H29" s="78" t="s">
        <v>45</v>
      </c>
      <c r="I29" s="78"/>
      <c r="J29" s="78"/>
      <c r="K29" s="78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&amp;R別紙2-1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FB0C-6F7D-49DA-A932-E91C6DA806D4}">
  <sheetPr>
    <pageSetUpPr fitToPage="1"/>
  </sheetPr>
  <dimension ref="A2:K38"/>
  <sheetViews>
    <sheetView workbookViewId="0">
      <selection activeCell="F6" sqref="F6:F10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bestFit="1" customWidth="1"/>
    <col min="5" max="5" width="9.5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6" t="s">
        <v>46</v>
      </c>
      <c r="B2" s="76"/>
      <c r="C2" s="76"/>
      <c r="D2" s="76"/>
      <c r="E2" s="76"/>
      <c r="F2" s="76"/>
      <c r="G2" s="28">
        <f>D27</f>
        <v>937214</v>
      </c>
      <c r="H2" s="1" t="s">
        <v>20</v>
      </c>
    </row>
    <row r="3" spans="1:11" ht="21" customHeight="1" x14ac:dyDescent="0.4">
      <c r="A3" s="20" t="s">
        <v>21</v>
      </c>
    </row>
    <row r="4" spans="1:11" ht="8.25" customHeight="1" x14ac:dyDescent="0.4"/>
    <row r="5" spans="1:11" ht="18" customHeight="1" thickBot="1" x14ac:dyDescent="0.45">
      <c r="C5" s="68" t="s">
        <v>4</v>
      </c>
      <c r="D5" s="68"/>
      <c r="E5" s="68"/>
      <c r="F5" s="70" t="s">
        <v>22</v>
      </c>
      <c r="G5" s="68"/>
    </row>
    <row r="6" spans="1:11" ht="18" customHeight="1" thickBot="1" x14ac:dyDescent="0.45">
      <c r="C6" s="68" t="s">
        <v>23</v>
      </c>
      <c r="D6" s="68" t="s">
        <v>24</v>
      </c>
      <c r="E6" s="77"/>
      <c r="F6" s="51"/>
      <c r="G6" s="29" t="s">
        <v>25</v>
      </c>
    </row>
    <row r="7" spans="1:11" ht="18" customHeight="1" thickBot="1" x14ac:dyDescent="0.45">
      <c r="C7" s="68"/>
      <c r="D7" s="68" t="s">
        <v>26</v>
      </c>
      <c r="E7" s="68"/>
      <c r="F7" s="52"/>
      <c r="G7" s="10" t="s">
        <v>25</v>
      </c>
    </row>
    <row r="8" spans="1:11" ht="18" customHeight="1" thickBot="1" x14ac:dyDescent="0.45">
      <c r="C8" s="68" t="s">
        <v>27</v>
      </c>
      <c r="D8" s="79" t="s">
        <v>47</v>
      </c>
      <c r="E8" s="80"/>
      <c r="F8" s="53"/>
      <c r="G8" s="32" t="s">
        <v>29</v>
      </c>
    </row>
    <row r="9" spans="1:11" ht="18" customHeight="1" thickBot="1" x14ac:dyDescent="0.45">
      <c r="C9" s="68"/>
      <c r="D9" s="81" t="s">
        <v>48</v>
      </c>
      <c r="E9" s="82"/>
      <c r="F9" s="54"/>
      <c r="G9" s="34" t="s">
        <v>29</v>
      </c>
    </row>
    <row r="10" spans="1:11" ht="18" customHeight="1" thickBot="1" x14ac:dyDescent="0.45">
      <c r="C10" s="68"/>
      <c r="D10" s="91" t="s">
        <v>49</v>
      </c>
      <c r="E10" s="92"/>
      <c r="F10" s="55"/>
      <c r="G10" s="56" t="s">
        <v>29</v>
      </c>
    </row>
    <row r="12" spans="1:11" x14ac:dyDescent="0.4">
      <c r="A12" s="36"/>
      <c r="B12" s="25" t="s">
        <v>31</v>
      </c>
      <c r="C12" s="25" t="s">
        <v>32</v>
      </c>
      <c r="D12" s="25" t="s">
        <v>47</v>
      </c>
      <c r="E12" s="25" t="s">
        <v>48</v>
      </c>
      <c r="F12" s="25" t="s">
        <v>49</v>
      </c>
      <c r="G12" s="83" t="s">
        <v>33</v>
      </c>
      <c r="H12" s="68"/>
      <c r="I12" s="68" t="s">
        <v>34</v>
      </c>
      <c r="J12" s="68" t="s">
        <v>35</v>
      </c>
      <c r="K12" s="68" t="s">
        <v>36</v>
      </c>
    </row>
    <row r="13" spans="1:11" x14ac:dyDescent="0.4">
      <c r="A13" s="37"/>
      <c r="B13" s="26" t="s">
        <v>37</v>
      </c>
      <c r="C13" s="26" t="s">
        <v>38</v>
      </c>
      <c r="D13" s="26" t="s">
        <v>39</v>
      </c>
      <c r="E13" s="26" t="s">
        <v>39</v>
      </c>
      <c r="F13" s="26" t="s">
        <v>39</v>
      </c>
      <c r="G13" s="38" t="s">
        <v>40</v>
      </c>
      <c r="H13" s="27" t="s">
        <v>41</v>
      </c>
      <c r="I13" s="68"/>
      <c r="J13" s="68"/>
      <c r="K13" s="68"/>
    </row>
    <row r="14" spans="1:11" ht="15.95" customHeight="1" x14ac:dyDescent="0.4">
      <c r="A14" s="39" t="s">
        <v>58</v>
      </c>
      <c r="B14" s="40">
        <v>188</v>
      </c>
      <c r="C14" s="40">
        <v>100</v>
      </c>
      <c r="D14" s="41">
        <v>24461</v>
      </c>
      <c r="E14" s="48">
        <v>20848</v>
      </c>
      <c r="F14" s="57">
        <v>39906</v>
      </c>
      <c r="G14" s="44">
        <f>ROUNDDOWN($F$6*B14*(1.85-C14/100),2)</f>
        <v>0</v>
      </c>
      <c r="H14" s="45"/>
      <c r="I14" s="44">
        <f>G14+H14</f>
        <v>0</v>
      </c>
      <c r="J14" s="46">
        <f>ROUNDDOWN(D14*$F$8+E14*$F$9+F14*$F$10,2)</f>
        <v>0</v>
      </c>
      <c r="K14" s="44">
        <f>ROUNDDOWN(I14+J14,0)</f>
        <v>0</v>
      </c>
    </row>
    <row r="15" spans="1:11" ht="15.95" customHeight="1" x14ac:dyDescent="0.4">
      <c r="A15" s="39" t="s">
        <v>59</v>
      </c>
      <c r="B15" s="40">
        <v>188</v>
      </c>
      <c r="C15" s="44">
        <v>100</v>
      </c>
      <c r="D15" s="41">
        <v>23108</v>
      </c>
      <c r="E15" s="48">
        <v>19802</v>
      </c>
      <c r="F15" s="57">
        <v>40920</v>
      </c>
      <c r="G15" s="44">
        <f t="shared" ref="G15:G25" si="0">ROUNDDOWN($F$6*B15*(1.85-C15/100),2)</f>
        <v>0</v>
      </c>
      <c r="H15" s="45"/>
      <c r="I15" s="44">
        <f t="shared" ref="I15:I25" si="1">G15+H15</f>
        <v>0</v>
      </c>
      <c r="J15" s="46">
        <f t="shared" ref="J15:J25" si="2">ROUNDDOWN(D15*$F$8+E15*$F$9+F15*$F$10,2)</f>
        <v>0</v>
      </c>
      <c r="K15" s="44">
        <f t="shared" ref="K15:K25" si="3">ROUNDDOWN(I15+J15,0)</f>
        <v>0</v>
      </c>
    </row>
    <row r="16" spans="1:11" ht="15.95" customHeight="1" x14ac:dyDescent="0.4">
      <c r="A16" s="39" t="s">
        <v>60</v>
      </c>
      <c r="B16" s="40">
        <v>188</v>
      </c>
      <c r="C16" s="44">
        <v>100</v>
      </c>
      <c r="D16" s="41">
        <v>21587</v>
      </c>
      <c r="E16" s="48">
        <v>18999</v>
      </c>
      <c r="F16" s="57">
        <v>39588</v>
      </c>
      <c r="G16" s="44">
        <f t="shared" si="0"/>
        <v>0</v>
      </c>
      <c r="H16" s="45"/>
      <c r="I16" s="44">
        <f t="shared" si="1"/>
        <v>0</v>
      </c>
      <c r="J16" s="46">
        <f t="shared" si="2"/>
        <v>0</v>
      </c>
      <c r="K16" s="44">
        <f t="shared" si="3"/>
        <v>0</v>
      </c>
    </row>
    <row r="17" spans="1:11" ht="15.95" customHeight="1" x14ac:dyDescent="0.4">
      <c r="A17" s="39" t="s">
        <v>61</v>
      </c>
      <c r="B17" s="40">
        <v>188</v>
      </c>
      <c r="C17" s="44">
        <v>100</v>
      </c>
      <c r="D17" s="41"/>
      <c r="E17" s="48">
        <v>41409</v>
      </c>
      <c r="F17" s="57">
        <v>37162</v>
      </c>
      <c r="G17" s="44">
        <f t="shared" si="0"/>
        <v>0</v>
      </c>
      <c r="H17" s="45"/>
      <c r="I17" s="44">
        <f t="shared" si="1"/>
        <v>0</v>
      </c>
      <c r="J17" s="46">
        <f t="shared" si="2"/>
        <v>0</v>
      </c>
      <c r="K17" s="44">
        <f t="shared" si="3"/>
        <v>0</v>
      </c>
    </row>
    <row r="18" spans="1:11" ht="15.95" customHeight="1" x14ac:dyDescent="0.4">
      <c r="A18" s="39" t="s">
        <v>62</v>
      </c>
      <c r="B18" s="40">
        <v>188</v>
      </c>
      <c r="C18" s="44">
        <v>100</v>
      </c>
      <c r="D18" s="41"/>
      <c r="E18" s="48">
        <v>36748</v>
      </c>
      <c r="F18" s="57">
        <v>38364</v>
      </c>
      <c r="G18" s="44">
        <f>ROUNDDOWN($F$6*B18*(1.85-C18/100),2)</f>
        <v>0</v>
      </c>
      <c r="H18" s="45"/>
      <c r="I18" s="44">
        <f t="shared" si="1"/>
        <v>0</v>
      </c>
      <c r="J18" s="46">
        <f t="shared" si="2"/>
        <v>0</v>
      </c>
      <c r="K18" s="44">
        <f t="shared" si="3"/>
        <v>0</v>
      </c>
    </row>
    <row r="19" spans="1:11" ht="15.95" customHeight="1" x14ac:dyDescent="0.4">
      <c r="A19" s="39" t="s">
        <v>63</v>
      </c>
      <c r="B19" s="40">
        <v>188</v>
      </c>
      <c r="C19" s="44">
        <v>100</v>
      </c>
      <c r="D19" s="41"/>
      <c r="E19" s="48">
        <v>39639</v>
      </c>
      <c r="F19" s="57">
        <v>37280</v>
      </c>
      <c r="G19" s="44">
        <f t="shared" si="0"/>
        <v>0</v>
      </c>
      <c r="H19" s="45"/>
      <c r="I19" s="44">
        <f t="shared" si="1"/>
        <v>0</v>
      </c>
      <c r="J19" s="46">
        <f t="shared" si="2"/>
        <v>0</v>
      </c>
      <c r="K19" s="44">
        <f t="shared" si="3"/>
        <v>0</v>
      </c>
    </row>
    <row r="20" spans="1:11" ht="15.95" customHeight="1" x14ac:dyDescent="0.4">
      <c r="A20" s="39" t="s">
        <v>64</v>
      </c>
      <c r="B20" s="40">
        <v>188</v>
      </c>
      <c r="C20" s="44">
        <v>100</v>
      </c>
      <c r="D20" s="41"/>
      <c r="E20" s="48">
        <v>37886</v>
      </c>
      <c r="F20" s="57">
        <v>42689</v>
      </c>
      <c r="G20" s="44">
        <f t="shared" si="0"/>
        <v>0</v>
      </c>
      <c r="H20" s="45"/>
      <c r="I20" s="44">
        <f t="shared" si="1"/>
        <v>0</v>
      </c>
      <c r="J20" s="46">
        <f t="shared" si="2"/>
        <v>0</v>
      </c>
      <c r="K20" s="44">
        <f t="shared" si="3"/>
        <v>0</v>
      </c>
    </row>
    <row r="21" spans="1:11" ht="15.95" customHeight="1" x14ac:dyDescent="0.4">
      <c r="A21" s="39" t="s">
        <v>65</v>
      </c>
      <c r="B21" s="40">
        <v>188</v>
      </c>
      <c r="C21" s="44">
        <v>100</v>
      </c>
      <c r="D21" s="41"/>
      <c r="E21" s="48">
        <v>34794</v>
      </c>
      <c r="F21" s="57">
        <v>35754</v>
      </c>
      <c r="G21" s="44">
        <f t="shared" si="0"/>
        <v>0</v>
      </c>
      <c r="H21" s="45"/>
      <c r="I21" s="44">
        <f t="shared" si="1"/>
        <v>0</v>
      </c>
      <c r="J21" s="46">
        <f t="shared" si="2"/>
        <v>0</v>
      </c>
      <c r="K21" s="44">
        <f t="shared" si="3"/>
        <v>0</v>
      </c>
    </row>
    <row r="22" spans="1:11" ht="15.95" customHeight="1" x14ac:dyDescent="0.4">
      <c r="A22" s="39" t="s">
        <v>66</v>
      </c>
      <c r="B22" s="40">
        <v>188</v>
      </c>
      <c r="C22" s="44">
        <v>100</v>
      </c>
      <c r="D22" s="41"/>
      <c r="E22" s="48">
        <v>39173</v>
      </c>
      <c r="F22" s="57">
        <v>38099</v>
      </c>
      <c r="G22" s="44">
        <f t="shared" si="0"/>
        <v>0</v>
      </c>
      <c r="H22" s="45"/>
      <c r="I22" s="44">
        <f t="shared" si="1"/>
        <v>0</v>
      </c>
      <c r="J22" s="46">
        <f t="shared" si="2"/>
        <v>0</v>
      </c>
      <c r="K22" s="44">
        <f t="shared" si="3"/>
        <v>0</v>
      </c>
    </row>
    <row r="23" spans="1:11" ht="15.95" customHeight="1" x14ac:dyDescent="0.4">
      <c r="A23" s="39" t="s">
        <v>67</v>
      </c>
      <c r="B23" s="40">
        <v>188</v>
      </c>
      <c r="C23" s="44">
        <v>100</v>
      </c>
      <c r="D23" s="41"/>
      <c r="E23" s="48">
        <v>36781</v>
      </c>
      <c r="F23" s="57">
        <v>37025</v>
      </c>
      <c r="G23" s="44">
        <f t="shared" si="0"/>
        <v>0</v>
      </c>
      <c r="H23" s="45"/>
      <c r="I23" s="44">
        <f t="shared" si="1"/>
        <v>0</v>
      </c>
      <c r="J23" s="46">
        <f t="shared" si="2"/>
        <v>0</v>
      </c>
      <c r="K23" s="44">
        <f t="shared" si="3"/>
        <v>0</v>
      </c>
    </row>
    <row r="24" spans="1:11" ht="15.95" customHeight="1" x14ac:dyDescent="0.4">
      <c r="A24" s="39" t="s">
        <v>68</v>
      </c>
      <c r="B24" s="40">
        <v>188</v>
      </c>
      <c r="C24" s="44">
        <v>100</v>
      </c>
      <c r="D24" s="41"/>
      <c r="E24" s="48">
        <v>35887</v>
      </c>
      <c r="F24" s="57">
        <v>42885</v>
      </c>
      <c r="G24" s="44">
        <f t="shared" si="0"/>
        <v>0</v>
      </c>
      <c r="H24" s="45"/>
      <c r="I24" s="44">
        <f t="shared" si="1"/>
        <v>0</v>
      </c>
      <c r="J24" s="46">
        <f t="shared" si="2"/>
        <v>0</v>
      </c>
      <c r="K24" s="44">
        <f t="shared" si="3"/>
        <v>0</v>
      </c>
    </row>
    <row r="25" spans="1:11" ht="15.95" customHeight="1" x14ac:dyDescent="0.4">
      <c r="A25" s="39" t="s">
        <v>69</v>
      </c>
      <c r="B25" s="40">
        <v>188</v>
      </c>
      <c r="C25" s="44">
        <v>100</v>
      </c>
      <c r="D25" s="41"/>
      <c r="E25" s="48">
        <v>40571</v>
      </c>
      <c r="F25" s="57">
        <v>35849</v>
      </c>
      <c r="G25" s="44">
        <f t="shared" si="0"/>
        <v>0</v>
      </c>
      <c r="H25" s="45"/>
      <c r="I25" s="44">
        <f t="shared" si="1"/>
        <v>0</v>
      </c>
      <c r="J25" s="46">
        <f t="shared" si="2"/>
        <v>0</v>
      </c>
      <c r="K25" s="44">
        <f t="shared" si="3"/>
        <v>0</v>
      </c>
    </row>
    <row r="26" spans="1:11" ht="15.95" customHeight="1" x14ac:dyDescent="0.4">
      <c r="B26" s="49"/>
      <c r="C26" s="49" t="s">
        <v>42</v>
      </c>
      <c r="D26" s="44">
        <f>SUM(D14:D25)</f>
        <v>69156</v>
      </c>
      <c r="E26" s="44">
        <f>SUM(E14:E25)</f>
        <v>402537</v>
      </c>
      <c r="F26" s="44">
        <f>SUM(F14:F25)</f>
        <v>465521</v>
      </c>
      <c r="G26" s="44">
        <f>SUM(G14:G25)</f>
        <v>0</v>
      </c>
      <c r="H26" s="45"/>
      <c r="I26" s="44">
        <f t="shared" ref="I26:K26" si="4">SUM(I14:I25)</f>
        <v>0</v>
      </c>
      <c r="J26" s="46">
        <f t="shared" si="4"/>
        <v>0</v>
      </c>
      <c r="K26" s="44">
        <f t="shared" si="4"/>
        <v>0</v>
      </c>
    </row>
    <row r="27" spans="1:11" ht="51.75" customHeight="1" thickBot="1" x14ac:dyDescent="0.45">
      <c r="B27" s="49"/>
      <c r="C27" s="49" t="s">
        <v>43</v>
      </c>
      <c r="D27" s="84">
        <f>SUM(D26:F26)</f>
        <v>937214</v>
      </c>
      <c r="E27" s="85"/>
      <c r="F27" s="86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93" t="s">
        <v>50</v>
      </c>
      <c r="I28" s="84"/>
      <c r="J28" s="89">
        <f>ROUNDDOWN(K26*100/110,0)</f>
        <v>0</v>
      </c>
      <c r="K28" s="90"/>
    </row>
    <row r="29" spans="1:11" ht="54.75" customHeight="1" x14ac:dyDescent="0.4">
      <c r="B29" s="49"/>
      <c r="C29" s="49"/>
      <c r="D29" s="49"/>
      <c r="E29" s="49"/>
      <c r="F29" s="49"/>
      <c r="G29" s="49"/>
      <c r="H29" s="78" t="s">
        <v>51</v>
      </c>
      <c r="I29" s="78"/>
      <c r="J29" s="78"/>
      <c r="K29" s="78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 F8:F10" name="範囲1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&amp;R別紙2-2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5E6C-42ED-4B25-9CDD-5436A66E6CAF}">
  <sheetPr>
    <pageSetUpPr fitToPage="1"/>
  </sheetPr>
  <dimension ref="A2:K38"/>
  <sheetViews>
    <sheetView topLeftCell="A24" workbookViewId="0">
      <selection activeCell="F6" sqref="F6:F10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bestFit="1" customWidth="1"/>
    <col min="5" max="5" width="9.5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6" t="s">
        <v>52</v>
      </c>
      <c r="B2" s="76"/>
      <c r="C2" s="76"/>
      <c r="D2" s="76"/>
      <c r="E2" s="76"/>
      <c r="F2" s="76"/>
      <c r="G2" s="28">
        <f>D27</f>
        <v>634951</v>
      </c>
      <c r="H2" s="1" t="s">
        <v>20</v>
      </c>
    </row>
    <row r="3" spans="1:11" ht="21" customHeight="1" x14ac:dyDescent="0.4">
      <c r="A3" s="20" t="s">
        <v>21</v>
      </c>
    </row>
    <row r="4" spans="1:11" ht="8.25" customHeight="1" x14ac:dyDescent="0.4"/>
    <row r="5" spans="1:11" ht="18" customHeight="1" thickBot="1" x14ac:dyDescent="0.45">
      <c r="C5" s="68" t="s">
        <v>4</v>
      </c>
      <c r="D5" s="68"/>
      <c r="E5" s="68"/>
      <c r="F5" s="70" t="s">
        <v>22</v>
      </c>
      <c r="G5" s="68"/>
    </row>
    <row r="6" spans="1:11" ht="18" customHeight="1" thickBot="1" x14ac:dyDescent="0.45">
      <c r="C6" s="68" t="s">
        <v>23</v>
      </c>
      <c r="D6" s="68" t="s">
        <v>24</v>
      </c>
      <c r="E6" s="77"/>
      <c r="F6" s="51"/>
      <c r="G6" s="29" t="s">
        <v>25</v>
      </c>
    </row>
    <row r="7" spans="1:11" ht="18" customHeight="1" thickBot="1" x14ac:dyDescent="0.45">
      <c r="C7" s="68"/>
      <c r="D7" s="68" t="s">
        <v>26</v>
      </c>
      <c r="E7" s="68"/>
      <c r="F7" s="52"/>
      <c r="G7" s="10" t="s">
        <v>25</v>
      </c>
    </row>
    <row r="8" spans="1:11" ht="18" customHeight="1" thickBot="1" x14ac:dyDescent="0.45">
      <c r="C8" s="68" t="s">
        <v>27</v>
      </c>
      <c r="D8" s="79" t="s">
        <v>47</v>
      </c>
      <c r="E8" s="80"/>
      <c r="F8" s="53"/>
      <c r="G8" s="32" t="s">
        <v>29</v>
      </c>
    </row>
    <row r="9" spans="1:11" ht="18" customHeight="1" thickBot="1" x14ac:dyDescent="0.45">
      <c r="C9" s="68"/>
      <c r="D9" s="81" t="s">
        <v>48</v>
      </c>
      <c r="E9" s="82"/>
      <c r="F9" s="54"/>
      <c r="G9" s="34" t="s">
        <v>29</v>
      </c>
    </row>
    <row r="10" spans="1:11" ht="18" customHeight="1" thickBot="1" x14ac:dyDescent="0.45">
      <c r="C10" s="68"/>
      <c r="D10" s="91" t="s">
        <v>49</v>
      </c>
      <c r="E10" s="92"/>
      <c r="F10" s="55"/>
      <c r="G10" s="56" t="s">
        <v>29</v>
      </c>
    </row>
    <row r="12" spans="1:11" x14ac:dyDescent="0.4">
      <c r="A12" s="36"/>
      <c r="B12" s="25" t="s">
        <v>31</v>
      </c>
      <c r="C12" s="25" t="s">
        <v>32</v>
      </c>
      <c r="D12" s="25" t="s">
        <v>47</v>
      </c>
      <c r="E12" s="25" t="s">
        <v>48</v>
      </c>
      <c r="F12" s="25" t="s">
        <v>49</v>
      </c>
      <c r="G12" s="83" t="s">
        <v>33</v>
      </c>
      <c r="H12" s="68"/>
      <c r="I12" s="68" t="s">
        <v>34</v>
      </c>
      <c r="J12" s="68" t="s">
        <v>35</v>
      </c>
      <c r="K12" s="68" t="s">
        <v>36</v>
      </c>
    </row>
    <row r="13" spans="1:11" x14ac:dyDescent="0.4">
      <c r="A13" s="37"/>
      <c r="B13" s="26" t="s">
        <v>37</v>
      </c>
      <c r="C13" s="26" t="s">
        <v>38</v>
      </c>
      <c r="D13" s="26" t="s">
        <v>39</v>
      </c>
      <c r="E13" s="26" t="s">
        <v>39</v>
      </c>
      <c r="F13" s="26" t="s">
        <v>39</v>
      </c>
      <c r="G13" s="38" t="s">
        <v>40</v>
      </c>
      <c r="H13" s="27" t="s">
        <v>41</v>
      </c>
      <c r="I13" s="68"/>
      <c r="J13" s="68"/>
      <c r="K13" s="68"/>
    </row>
    <row r="14" spans="1:11" ht="15.95" customHeight="1" x14ac:dyDescent="0.4">
      <c r="A14" s="39" t="s">
        <v>58</v>
      </c>
      <c r="B14" s="40">
        <v>173</v>
      </c>
      <c r="C14" s="40">
        <v>100</v>
      </c>
      <c r="D14" s="41">
        <v>11219</v>
      </c>
      <c r="E14" s="48">
        <v>16245</v>
      </c>
      <c r="F14" s="57">
        <v>27081</v>
      </c>
      <c r="G14" s="44">
        <f>ROUNDDOWN($F$6*B14*(1.85-C14/100),2)</f>
        <v>0</v>
      </c>
      <c r="H14" s="45"/>
      <c r="I14" s="44">
        <f>G14+H14</f>
        <v>0</v>
      </c>
      <c r="J14" s="46">
        <f>ROUNDDOWN(D14*$F$8+E14*$F$9+F14*$F$10,2)</f>
        <v>0</v>
      </c>
      <c r="K14" s="44">
        <f>ROUNDDOWN(I14+J14,0)</f>
        <v>0</v>
      </c>
    </row>
    <row r="15" spans="1:11" ht="15.95" customHeight="1" x14ac:dyDescent="0.4">
      <c r="A15" s="39" t="s">
        <v>59</v>
      </c>
      <c r="B15" s="40">
        <v>173</v>
      </c>
      <c r="C15" s="44">
        <v>100</v>
      </c>
      <c r="D15" s="41">
        <v>11072</v>
      </c>
      <c r="E15" s="48">
        <v>14717</v>
      </c>
      <c r="F15" s="57">
        <v>29048</v>
      </c>
      <c r="G15" s="44">
        <f t="shared" ref="G15:G25" si="0">ROUNDDOWN($F$6*B15*(1.85-C15/100),2)</f>
        <v>0</v>
      </c>
      <c r="H15" s="45"/>
      <c r="I15" s="44">
        <f t="shared" ref="I15:I25" si="1">G15+H15</f>
        <v>0</v>
      </c>
      <c r="J15" s="46">
        <f t="shared" ref="J15:J25" si="2">ROUNDDOWN(D15*$F$8+E15*$F$9+F15*$F$10,2)</f>
        <v>0</v>
      </c>
      <c r="K15" s="44">
        <f t="shared" ref="K15:K25" si="3">ROUNDDOWN(I15+J15,0)</f>
        <v>0</v>
      </c>
    </row>
    <row r="16" spans="1:11" ht="15.95" customHeight="1" x14ac:dyDescent="0.4">
      <c r="A16" s="39" t="s">
        <v>60</v>
      </c>
      <c r="B16" s="40">
        <v>173</v>
      </c>
      <c r="C16" s="44">
        <v>100</v>
      </c>
      <c r="D16" s="41">
        <v>10167</v>
      </c>
      <c r="E16" s="48">
        <v>14121</v>
      </c>
      <c r="F16" s="57">
        <v>28556</v>
      </c>
      <c r="G16" s="44">
        <f t="shared" si="0"/>
        <v>0</v>
      </c>
      <c r="H16" s="45"/>
      <c r="I16" s="44">
        <f t="shared" si="1"/>
        <v>0</v>
      </c>
      <c r="J16" s="46">
        <f t="shared" si="2"/>
        <v>0</v>
      </c>
      <c r="K16" s="44">
        <f t="shared" si="3"/>
        <v>0</v>
      </c>
    </row>
    <row r="17" spans="1:11" ht="15.95" customHeight="1" x14ac:dyDescent="0.4">
      <c r="A17" s="39" t="s">
        <v>61</v>
      </c>
      <c r="B17" s="40">
        <v>173</v>
      </c>
      <c r="C17" s="44">
        <v>100</v>
      </c>
      <c r="D17" s="41"/>
      <c r="E17" s="48">
        <v>28380</v>
      </c>
      <c r="F17" s="57">
        <v>27933</v>
      </c>
      <c r="G17" s="44">
        <f t="shared" si="0"/>
        <v>0</v>
      </c>
      <c r="H17" s="45"/>
      <c r="I17" s="44">
        <f t="shared" si="1"/>
        <v>0</v>
      </c>
      <c r="J17" s="46">
        <f t="shared" si="2"/>
        <v>0</v>
      </c>
      <c r="K17" s="44">
        <f t="shared" si="3"/>
        <v>0</v>
      </c>
    </row>
    <row r="18" spans="1:11" ht="15.95" customHeight="1" x14ac:dyDescent="0.4">
      <c r="A18" s="39" t="s">
        <v>62</v>
      </c>
      <c r="B18" s="40">
        <v>173</v>
      </c>
      <c r="C18" s="44">
        <v>100</v>
      </c>
      <c r="D18" s="41"/>
      <c r="E18" s="48">
        <v>24775</v>
      </c>
      <c r="F18" s="57">
        <v>28467</v>
      </c>
      <c r="G18" s="44">
        <f t="shared" si="0"/>
        <v>0</v>
      </c>
      <c r="H18" s="45"/>
      <c r="I18" s="44">
        <f t="shared" si="1"/>
        <v>0</v>
      </c>
      <c r="J18" s="46">
        <f t="shared" si="2"/>
        <v>0</v>
      </c>
      <c r="K18" s="44">
        <f t="shared" si="3"/>
        <v>0</v>
      </c>
    </row>
    <row r="19" spans="1:11" ht="15.95" customHeight="1" x14ac:dyDescent="0.4">
      <c r="A19" s="39" t="s">
        <v>63</v>
      </c>
      <c r="B19" s="40">
        <v>173</v>
      </c>
      <c r="C19" s="44">
        <v>100</v>
      </c>
      <c r="D19" s="41"/>
      <c r="E19" s="48">
        <v>27575</v>
      </c>
      <c r="F19" s="57">
        <v>28659</v>
      </c>
      <c r="G19" s="44">
        <f t="shared" si="0"/>
        <v>0</v>
      </c>
      <c r="H19" s="45"/>
      <c r="I19" s="44">
        <f t="shared" si="1"/>
        <v>0</v>
      </c>
      <c r="J19" s="46">
        <f t="shared" si="2"/>
        <v>0</v>
      </c>
      <c r="K19" s="44">
        <f t="shared" si="3"/>
        <v>0</v>
      </c>
    </row>
    <row r="20" spans="1:11" ht="15.95" customHeight="1" x14ac:dyDescent="0.4">
      <c r="A20" s="39" t="s">
        <v>64</v>
      </c>
      <c r="B20" s="40">
        <v>173</v>
      </c>
      <c r="C20" s="44">
        <v>100</v>
      </c>
      <c r="D20" s="41"/>
      <c r="E20" s="48">
        <v>24915</v>
      </c>
      <c r="F20" s="57">
        <v>29758</v>
      </c>
      <c r="G20" s="44">
        <f t="shared" si="0"/>
        <v>0</v>
      </c>
      <c r="H20" s="45"/>
      <c r="I20" s="44">
        <f t="shared" si="1"/>
        <v>0</v>
      </c>
      <c r="J20" s="46">
        <f t="shared" si="2"/>
        <v>0</v>
      </c>
      <c r="K20" s="44">
        <f t="shared" si="3"/>
        <v>0</v>
      </c>
    </row>
    <row r="21" spans="1:11" ht="15.95" customHeight="1" x14ac:dyDescent="0.4">
      <c r="A21" s="39" t="s">
        <v>65</v>
      </c>
      <c r="B21" s="40">
        <v>173</v>
      </c>
      <c r="C21" s="44">
        <v>100</v>
      </c>
      <c r="D21" s="41"/>
      <c r="E21" s="48">
        <v>23115</v>
      </c>
      <c r="F21" s="57">
        <v>25371</v>
      </c>
      <c r="G21" s="44">
        <f t="shared" si="0"/>
        <v>0</v>
      </c>
      <c r="H21" s="45"/>
      <c r="I21" s="44">
        <f t="shared" si="1"/>
        <v>0</v>
      </c>
      <c r="J21" s="46">
        <f t="shared" si="2"/>
        <v>0</v>
      </c>
      <c r="K21" s="44">
        <f t="shared" si="3"/>
        <v>0</v>
      </c>
    </row>
    <row r="22" spans="1:11" ht="15.95" customHeight="1" x14ac:dyDescent="0.4">
      <c r="A22" s="39" t="s">
        <v>66</v>
      </c>
      <c r="B22" s="40">
        <v>173</v>
      </c>
      <c r="C22" s="44">
        <v>100</v>
      </c>
      <c r="D22" s="41"/>
      <c r="E22" s="48">
        <v>21996</v>
      </c>
      <c r="F22" s="57">
        <v>24133</v>
      </c>
      <c r="G22" s="44">
        <f t="shared" si="0"/>
        <v>0</v>
      </c>
      <c r="H22" s="45"/>
      <c r="I22" s="44">
        <f t="shared" si="1"/>
        <v>0</v>
      </c>
      <c r="J22" s="46">
        <f t="shared" si="2"/>
        <v>0</v>
      </c>
      <c r="K22" s="44">
        <f t="shared" si="3"/>
        <v>0</v>
      </c>
    </row>
    <row r="23" spans="1:11" ht="15.95" customHeight="1" x14ac:dyDescent="0.4">
      <c r="A23" s="39" t="s">
        <v>67</v>
      </c>
      <c r="B23" s="40">
        <v>173</v>
      </c>
      <c r="C23" s="44">
        <v>100</v>
      </c>
      <c r="D23" s="41"/>
      <c r="E23" s="48">
        <v>25768</v>
      </c>
      <c r="F23" s="57">
        <v>28934</v>
      </c>
      <c r="G23" s="44">
        <f t="shared" si="0"/>
        <v>0</v>
      </c>
      <c r="H23" s="45"/>
      <c r="I23" s="44">
        <f t="shared" si="1"/>
        <v>0</v>
      </c>
      <c r="J23" s="46">
        <f t="shared" si="2"/>
        <v>0</v>
      </c>
      <c r="K23" s="44">
        <f t="shared" si="3"/>
        <v>0</v>
      </c>
    </row>
    <row r="24" spans="1:11" ht="15.95" customHeight="1" x14ac:dyDescent="0.4">
      <c r="A24" s="39" t="s">
        <v>68</v>
      </c>
      <c r="B24" s="40">
        <v>173</v>
      </c>
      <c r="C24" s="44">
        <v>100</v>
      </c>
      <c r="D24" s="41"/>
      <c r="E24" s="48">
        <v>21922</v>
      </c>
      <c r="F24" s="57">
        <v>31286</v>
      </c>
      <c r="G24" s="44">
        <f t="shared" si="0"/>
        <v>0</v>
      </c>
      <c r="H24" s="45"/>
      <c r="I24" s="44">
        <f t="shared" si="1"/>
        <v>0</v>
      </c>
      <c r="J24" s="46">
        <f t="shared" si="2"/>
        <v>0</v>
      </c>
      <c r="K24" s="44">
        <f t="shared" si="3"/>
        <v>0</v>
      </c>
    </row>
    <row r="25" spans="1:11" ht="15.95" customHeight="1" x14ac:dyDescent="0.4">
      <c r="A25" s="39" t="s">
        <v>69</v>
      </c>
      <c r="B25" s="40">
        <v>173</v>
      </c>
      <c r="C25" s="44">
        <v>100</v>
      </c>
      <c r="D25" s="41"/>
      <c r="E25" s="48">
        <v>25617</v>
      </c>
      <c r="F25" s="57">
        <v>24121</v>
      </c>
      <c r="G25" s="44">
        <f t="shared" si="0"/>
        <v>0</v>
      </c>
      <c r="H25" s="45"/>
      <c r="I25" s="44">
        <f t="shared" si="1"/>
        <v>0</v>
      </c>
      <c r="J25" s="46">
        <f t="shared" si="2"/>
        <v>0</v>
      </c>
      <c r="K25" s="44">
        <f t="shared" si="3"/>
        <v>0</v>
      </c>
    </row>
    <row r="26" spans="1:11" ht="15.95" customHeight="1" x14ac:dyDescent="0.4">
      <c r="B26" s="49"/>
      <c r="C26" s="49" t="s">
        <v>42</v>
      </c>
      <c r="D26" s="44">
        <f>SUM(D14:D25)</f>
        <v>32458</v>
      </c>
      <c r="E26" s="44">
        <f>SUM(E14:E25)</f>
        <v>269146</v>
      </c>
      <c r="F26" s="44">
        <f>SUM(F14:F25)</f>
        <v>333347</v>
      </c>
      <c r="G26" s="44">
        <f>SUM(G14:G25)</f>
        <v>0</v>
      </c>
      <c r="H26" s="45"/>
      <c r="I26" s="44">
        <f t="shared" ref="I26:K26" si="4">SUM(I14:I25)</f>
        <v>0</v>
      </c>
      <c r="J26" s="46">
        <f t="shared" si="4"/>
        <v>0</v>
      </c>
      <c r="K26" s="44">
        <f t="shared" si="4"/>
        <v>0</v>
      </c>
    </row>
    <row r="27" spans="1:11" ht="51.75" customHeight="1" thickBot="1" x14ac:dyDescent="0.45">
      <c r="B27" s="49"/>
      <c r="C27" s="49" t="s">
        <v>43</v>
      </c>
      <c r="D27" s="84">
        <f>SUM(D26:F26)</f>
        <v>634951</v>
      </c>
      <c r="E27" s="85"/>
      <c r="F27" s="86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87" t="s">
        <v>53</v>
      </c>
      <c r="I28" s="88"/>
      <c r="J28" s="89">
        <f>ROUNDDOWN(K26*100/110,0)</f>
        <v>0</v>
      </c>
      <c r="K28" s="90"/>
    </row>
    <row r="29" spans="1:11" ht="54.75" customHeight="1" x14ac:dyDescent="0.4">
      <c r="B29" s="49"/>
      <c r="C29" s="49"/>
      <c r="D29" s="49"/>
      <c r="E29" s="49"/>
      <c r="F29" s="49"/>
      <c r="G29" s="49"/>
      <c r="H29" s="78" t="s">
        <v>54</v>
      </c>
      <c r="I29" s="78"/>
      <c r="J29" s="78"/>
      <c r="K29" s="78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" name="範囲1_1"/>
    <protectedRange sqref="F8:F10" name="範囲1_1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&amp;R別紙2-3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0D5B-9765-4120-9534-A3D0B560F91E}">
  <sheetPr>
    <pageSetUpPr fitToPage="1"/>
  </sheetPr>
  <dimension ref="A2:K38"/>
  <sheetViews>
    <sheetView workbookViewId="0">
      <selection activeCell="F6" sqref="F6:F11"/>
    </sheetView>
  </sheetViews>
  <sheetFormatPr defaultRowHeight="18.75" x14ac:dyDescent="0.4"/>
  <cols>
    <col min="1" max="1" width="11.25" style="1" customWidth="1"/>
    <col min="2" max="3" width="9.125" style="1" bestFit="1" customWidth="1"/>
    <col min="4" max="4" width="9.5" style="1" bestFit="1" customWidth="1"/>
    <col min="5" max="5" width="9.5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6" t="s">
        <v>55</v>
      </c>
      <c r="B2" s="76"/>
      <c r="C2" s="76"/>
      <c r="D2" s="76"/>
      <c r="E2" s="76"/>
      <c r="F2" s="76"/>
      <c r="G2" s="28">
        <f>D27</f>
        <v>887080</v>
      </c>
      <c r="H2" s="1" t="s">
        <v>20</v>
      </c>
    </row>
    <row r="3" spans="1:11" ht="21" customHeight="1" x14ac:dyDescent="0.4">
      <c r="A3" s="20" t="s">
        <v>21</v>
      </c>
    </row>
    <row r="4" spans="1:11" ht="8.25" customHeight="1" x14ac:dyDescent="0.4"/>
    <row r="5" spans="1:11" ht="18" customHeight="1" thickBot="1" x14ac:dyDescent="0.45">
      <c r="C5" s="68" t="s">
        <v>4</v>
      </c>
      <c r="D5" s="68"/>
      <c r="E5" s="68"/>
      <c r="F5" s="70" t="s">
        <v>22</v>
      </c>
      <c r="G5" s="68"/>
    </row>
    <row r="6" spans="1:11" ht="18" customHeight="1" thickBot="1" x14ac:dyDescent="0.45">
      <c r="C6" s="68" t="s">
        <v>23</v>
      </c>
      <c r="D6" s="68" t="s">
        <v>24</v>
      </c>
      <c r="E6" s="77"/>
      <c r="F6" s="51"/>
      <c r="G6" s="29" t="s">
        <v>25</v>
      </c>
    </row>
    <row r="7" spans="1:11" ht="18" customHeight="1" thickBot="1" x14ac:dyDescent="0.45">
      <c r="C7" s="68"/>
      <c r="D7" s="68" t="s">
        <v>26</v>
      </c>
      <c r="E7" s="68"/>
      <c r="F7" s="52"/>
      <c r="G7" s="10" t="s">
        <v>25</v>
      </c>
    </row>
    <row r="8" spans="1:11" ht="18" customHeight="1" thickBot="1" x14ac:dyDescent="0.45">
      <c r="C8" s="68" t="s">
        <v>27</v>
      </c>
      <c r="D8" s="79" t="s">
        <v>47</v>
      </c>
      <c r="E8" s="80"/>
      <c r="F8" s="53"/>
      <c r="G8" s="32" t="s">
        <v>29</v>
      </c>
    </row>
    <row r="9" spans="1:11" ht="18" customHeight="1" thickBot="1" x14ac:dyDescent="0.45">
      <c r="C9" s="68"/>
      <c r="D9" s="81" t="s">
        <v>48</v>
      </c>
      <c r="E9" s="82"/>
      <c r="F9" s="54"/>
      <c r="G9" s="34" t="s">
        <v>29</v>
      </c>
    </row>
    <row r="10" spans="1:11" ht="18" customHeight="1" thickBot="1" x14ac:dyDescent="0.45">
      <c r="C10" s="68"/>
      <c r="D10" s="91" t="s">
        <v>49</v>
      </c>
      <c r="E10" s="92"/>
      <c r="F10" s="55"/>
      <c r="G10" s="56" t="s">
        <v>29</v>
      </c>
    </row>
    <row r="12" spans="1:11" x14ac:dyDescent="0.4">
      <c r="A12" s="36"/>
      <c r="B12" s="25" t="s">
        <v>31</v>
      </c>
      <c r="C12" s="25" t="s">
        <v>32</v>
      </c>
      <c r="D12" s="25" t="s">
        <v>47</v>
      </c>
      <c r="E12" s="25" t="s">
        <v>48</v>
      </c>
      <c r="F12" s="25" t="s">
        <v>49</v>
      </c>
      <c r="G12" s="83" t="s">
        <v>33</v>
      </c>
      <c r="H12" s="68"/>
      <c r="I12" s="68" t="s">
        <v>34</v>
      </c>
      <c r="J12" s="68" t="s">
        <v>35</v>
      </c>
      <c r="K12" s="68" t="s">
        <v>36</v>
      </c>
    </row>
    <row r="13" spans="1:11" x14ac:dyDescent="0.4">
      <c r="A13" s="37"/>
      <c r="B13" s="26" t="s">
        <v>37</v>
      </c>
      <c r="C13" s="26" t="s">
        <v>38</v>
      </c>
      <c r="D13" s="26" t="s">
        <v>39</v>
      </c>
      <c r="E13" s="26" t="s">
        <v>39</v>
      </c>
      <c r="F13" s="26" t="s">
        <v>39</v>
      </c>
      <c r="G13" s="38" t="s">
        <v>40</v>
      </c>
      <c r="H13" s="27" t="s">
        <v>41</v>
      </c>
      <c r="I13" s="68"/>
      <c r="J13" s="68"/>
      <c r="K13" s="68"/>
    </row>
    <row r="14" spans="1:11" ht="15.95" customHeight="1" x14ac:dyDescent="0.4">
      <c r="A14" s="39" t="s">
        <v>58</v>
      </c>
      <c r="B14" s="40">
        <v>180</v>
      </c>
      <c r="C14" s="40">
        <v>100</v>
      </c>
      <c r="D14" s="41">
        <v>19690</v>
      </c>
      <c r="E14" s="48">
        <v>23888</v>
      </c>
      <c r="F14" s="57">
        <v>38024</v>
      </c>
      <c r="G14" s="44">
        <f>ROUNDDOWN($F$6*B14*(1.85-C14/100),2)</f>
        <v>0</v>
      </c>
      <c r="H14" s="45"/>
      <c r="I14" s="44">
        <f>G14+H14</f>
        <v>0</v>
      </c>
      <c r="J14" s="46">
        <f>ROUNDDOWN(D14*$F$8+E14*$F$9+F14*$F$10,2)</f>
        <v>0</v>
      </c>
      <c r="K14" s="44">
        <f>ROUNDDOWN(I14+J14,0)</f>
        <v>0</v>
      </c>
    </row>
    <row r="15" spans="1:11" ht="15.95" customHeight="1" x14ac:dyDescent="0.4">
      <c r="A15" s="39" t="s">
        <v>59</v>
      </c>
      <c r="B15" s="40">
        <v>180</v>
      </c>
      <c r="C15" s="44">
        <v>100</v>
      </c>
      <c r="D15" s="41">
        <v>15695</v>
      </c>
      <c r="E15" s="48">
        <v>23124</v>
      </c>
      <c r="F15" s="57">
        <v>39945</v>
      </c>
      <c r="G15" s="44">
        <f t="shared" ref="G15:G25" si="0">ROUNDDOWN($F$6*B15*(1.85-C15/100),2)</f>
        <v>0</v>
      </c>
      <c r="H15" s="45"/>
      <c r="I15" s="44">
        <f t="shared" ref="I15:I25" si="1">G15+H15</f>
        <v>0</v>
      </c>
      <c r="J15" s="46">
        <f t="shared" ref="J15:J25" si="2">ROUNDDOWN(D15*$F$8+E15*$F$9+F15*$F$10,2)</f>
        <v>0</v>
      </c>
      <c r="K15" s="44">
        <f t="shared" ref="K15:K25" si="3">ROUNDDOWN(I15+J15,0)</f>
        <v>0</v>
      </c>
    </row>
    <row r="16" spans="1:11" ht="15.95" customHeight="1" x14ac:dyDescent="0.4">
      <c r="A16" s="39" t="s">
        <v>60</v>
      </c>
      <c r="B16" s="40">
        <v>180</v>
      </c>
      <c r="C16" s="44">
        <v>100</v>
      </c>
      <c r="D16" s="41">
        <v>13470</v>
      </c>
      <c r="E16" s="48">
        <v>22433</v>
      </c>
      <c r="F16" s="57">
        <v>41643</v>
      </c>
      <c r="G16" s="44">
        <f t="shared" si="0"/>
        <v>0</v>
      </c>
      <c r="H16" s="45"/>
      <c r="I16" s="44">
        <f t="shared" si="1"/>
        <v>0</v>
      </c>
      <c r="J16" s="46">
        <f t="shared" si="2"/>
        <v>0</v>
      </c>
      <c r="K16" s="44">
        <f t="shared" si="3"/>
        <v>0</v>
      </c>
    </row>
    <row r="17" spans="1:11" ht="15.95" customHeight="1" x14ac:dyDescent="0.4">
      <c r="A17" s="39" t="s">
        <v>61</v>
      </c>
      <c r="B17" s="40">
        <v>180</v>
      </c>
      <c r="C17" s="44">
        <v>100</v>
      </c>
      <c r="D17" s="41"/>
      <c r="E17" s="48">
        <v>40366</v>
      </c>
      <c r="F17" s="57">
        <v>35862</v>
      </c>
      <c r="G17" s="44">
        <f t="shared" si="0"/>
        <v>0</v>
      </c>
      <c r="H17" s="45"/>
      <c r="I17" s="44">
        <f t="shared" si="1"/>
        <v>0</v>
      </c>
      <c r="J17" s="46">
        <f t="shared" si="2"/>
        <v>0</v>
      </c>
      <c r="K17" s="44">
        <f t="shared" si="3"/>
        <v>0</v>
      </c>
    </row>
    <row r="18" spans="1:11" ht="15.95" customHeight="1" x14ac:dyDescent="0.4">
      <c r="A18" s="39" t="s">
        <v>62</v>
      </c>
      <c r="B18" s="40">
        <v>180</v>
      </c>
      <c r="C18" s="44">
        <v>100</v>
      </c>
      <c r="D18" s="41"/>
      <c r="E18" s="48">
        <v>34500</v>
      </c>
      <c r="F18" s="57">
        <v>36553</v>
      </c>
      <c r="G18" s="44">
        <f t="shared" si="0"/>
        <v>0</v>
      </c>
      <c r="H18" s="45"/>
      <c r="I18" s="44">
        <f t="shared" si="1"/>
        <v>0</v>
      </c>
      <c r="J18" s="46">
        <f t="shared" si="2"/>
        <v>0</v>
      </c>
      <c r="K18" s="44">
        <f t="shared" si="3"/>
        <v>0</v>
      </c>
    </row>
    <row r="19" spans="1:11" ht="15.95" customHeight="1" x14ac:dyDescent="0.4">
      <c r="A19" s="39" t="s">
        <v>63</v>
      </c>
      <c r="B19" s="40">
        <v>180</v>
      </c>
      <c r="C19" s="44">
        <v>100</v>
      </c>
      <c r="D19" s="41"/>
      <c r="E19" s="48">
        <v>37987</v>
      </c>
      <c r="F19" s="57">
        <v>36130</v>
      </c>
      <c r="G19" s="44">
        <f t="shared" si="0"/>
        <v>0</v>
      </c>
      <c r="H19" s="45"/>
      <c r="I19" s="44">
        <f t="shared" si="1"/>
        <v>0</v>
      </c>
      <c r="J19" s="46">
        <f t="shared" si="2"/>
        <v>0</v>
      </c>
      <c r="K19" s="44">
        <f t="shared" si="3"/>
        <v>0</v>
      </c>
    </row>
    <row r="20" spans="1:11" ht="15.95" customHeight="1" x14ac:dyDescent="0.4">
      <c r="A20" s="39" t="s">
        <v>64</v>
      </c>
      <c r="B20" s="40">
        <v>180</v>
      </c>
      <c r="C20" s="44">
        <v>100</v>
      </c>
      <c r="D20" s="41"/>
      <c r="E20" s="48">
        <v>34379</v>
      </c>
      <c r="F20" s="57">
        <v>38762</v>
      </c>
      <c r="G20" s="44">
        <f t="shared" si="0"/>
        <v>0</v>
      </c>
      <c r="H20" s="45"/>
      <c r="I20" s="44">
        <f t="shared" si="1"/>
        <v>0</v>
      </c>
      <c r="J20" s="46">
        <f t="shared" si="2"/>
        <v>0</v>
      </c>
      <c r="K20" s="44">
        <f t="shared" si="3"/>
        <v>0</v>
      </c>
    </row>
    <row r="21" spans="1:11" ht="15.95" customHeight="1" x14ac:dyDescent="0.4">
      <c r="A21" s="39" t="s">
        <v>65</v>
      </c>
      <c r="B21" s="40">
        <v>180</v>
      </c>
      <c r="C21" s="44">
        <v>100</v>
      </c>
      <c r="D21" s="41"/>
      <c r="E21" s="48">
        <v>32910</v>
      </c>
      <c r="F21" s="57">
        <v>33637</v>
      </c>
      <c r="G21" s="44">
        <f t="shared" si="0"/>
        <v>0</v>
      </c>
      <c r="H21" s="45"/>
      <c r="I21" s="44">
        <f t="shared" si="1"/>
        <v>0</v>
      </c>
      <c r="J21" s="46">
        <f t="shared" si="2"/>
        <v>0</v>
      </c>
      <c r="K21" s="44">
        <f t="shared" si="3"/>
        <v>0</v>
      </c>
    </row>
    <row r="22" spans="1:11" ht="15.95" customHeight="1" x14ac:dyDescent="0.4">
      <c r="A22" s="39" t="s">
        <v>66</v>
      </c>
      <c r="B22" s="40">
        <v>180</v>
      </c>
      <c r="C22" s="44">
        <v>100</v>
      </c>
      <c r="D22" s="41"/>
      <c r="E22" s="48">
        <v>37704</v>
      </c>
      <c r="F22" s="57">
        <v>36743</v>
      </c>
      <c r="G22" s="44">
        <f t="shared" si="0"/>
        <v>0</v>
      </c>
      <c r="H22" s="45"/>
      <c r="I22" s="44">
        <f t="shared" si="1"/>
        <v>0</v>
      </c>
      <c r="J22" s="46">
        <f t="shared" si="2"/>
        <v>0</v>
      </c>
      <c r="K22" s="44">
        <f t="shared" si="3"/>
        <v>0</v>
      </c>
    </row>
    <row r="23" spans="1:11" ht="15.95" customHeight="1" x14ac:dyDescent="0.4">
      <c r="A23" s="39" t="s">
        <v>67</v>
      </c>
      <c r="B23" s="40">
        <v>180</v>
      </c>
      <c r="C23" s="44">
        <v>100</v>
      </c>
      <c r="D23" s="41"/>
      <c r="E23" s="48">
        <v>35018</v>
      </c>
      <c r="F23" s="57">
        <v>34449</v>
      </c>
      <c r="G23" s="44">
        <f t="shared" si="0"/>
        <v>0</v>
      </c>
      <c r="H23" s="45"/>
      <c r="I23" s="44">
        <f t="shared" si="1"/>
        <v>0</v>
      </c>
      <c r="J23" s="46">
        <f t="shared" si="2"/>
        <v>0</v>
      </c>
      <c r="K23" s="44">
        <f t="shared" si="3"/>
        <v>0</v>
      </c>
    </row>
    <row r="24" spans="1:11" ht="15.95" customHeight="1" x14ac:dyDescent="0.4">
      <c r="A24" s="39" t="s">
        <v>68</v>
      </c>
      <c r="B24" s="40">
        <v>180</v>
      </c>
      <c r="C24" s="44">
        <v>100</v>
      </c>
      <c r="D24" s="41"/>
      <c r="E24" s="48">
        <v>32232</v>
      </c>
      <c r="F24" s="57">
        <v>38731</v>
      </c>
      <c r="G24" s="44">
        <f t="shared" si="0"/>
        <v>0</v>
      </c>
      <c r="H24" s="45"/>
      <c r="I24" s="44">
        <f t="shared" si="1"/>
        <v>0</v>
      </c>
      <c r="J24" s="46">
        <f t="shared" si="2"/>
        <v>0</v>
      </c>
      <c r="K24" s="44">
        <f t="shared" si="3"/>
        <v>0</v>
      </c>
    </row>
    <row r="25" spans="1:11" ht="15.95" customHeight="1" x14ac:dyDescent="0.4">
      <c r="A25" s="39" t="s">
        <v>69</v>
      </c>
      <c r="B25" s="40">
        <v>180</v>
      </c>
      <c r="C25" s="44">
        <v>100</v>
      </c>
      <c r="D25" s="41"/>
      <c r="E25" s="48">
        <v>38632</v>
      </c>
      <c r="F25" s="57">
        <v>34573</v>
      </c>
      <c r="G25" s="44">
        <f t="shared" si="0"/>
        <v>0</v>
      </c>
      <c r="H25" s="45"/>
      <c r="I25" s="44">
        <f t="shared" si="1"/>
        <v>0</v>
      </c>
      <c r="J25" s="46">
        <f t="shared" si="2"/>
        <v>0</v>
      </c>
      <c r="K25" s="44">
        <f t="shared" si="3"/>
        <v>0</v>
      </c>
    </row>
    <row r="26" spans="1:11" ht="15.95" customHeight="1" x14ac:dyDescent="0.4">
      <c r="B26" s="49"/>
      <c r="C26" s="49" t="s">
        <v>42</v>
      </c>
      <c r="D26" s="44">
        <f>SUM(D14:D25)</f>
        <v>48855</v>
      </c>
      <c r="E26" s="44">
        <f>SUM(E14:E25)</f>
        <v>393173</v>
      </c>
      <c r="F26" s="44">
        <f>SUM(F14:F25)</f>
        <v>445052</v>
      </c>
      <c r="G26" s="44">
        <f>SUM(G14:G25)</f>
        <v>0</v>
      </c>
      <c r="H26" s="45"/>
      <c r="I26" s="44">
        <f t="shared" ref="I26:K26" si="4">SUM(I14:I25)</f>
        <v>0</v>
      </c>
      <c r="J26" s="46">
        <f t="shared" si="4"/>
        <v>0</v>
      </c>
      <c r="K26" s="44">
        <f t="shared" si="4"/>
        <v>0</v>
      </c>
    </row>
    <row r="27" spans="1:11" ht="51.75" customHeight="1" thickBot="1" x14ac:dyDescent="0.45">
      <c r="B27" s="49"/>
      <c r="C27" s="49" t="s">
        <v>43</v>
      </c>
      <c r="D27" s="84">
        <f>SUM(D26:F26)</f>
        <v>887080</v>
      </c>
      <c r="E27" s="85"/>
      <c r="F27" s="86"/>
      <c r="G27" s="49"/>
      <c r="H27" s="49"/>
      <c r="I27" s="49"/>
      <c r="J27" s="49"/>
      <c r="K27" s="49"/>
    </row>
    <row r="28" spans="1:11" ht="32.25" customHeight="1" thickBot="1" x14ac:dyDescent="0.45">
      <c r="B28" s="49"/>
      <c r="C28" s="49"/>
      <c r="D28" s="49"/>
      <c r="E28" s="49"/>
      <c r="F28" s="49"/>
      <c r="G28" s="49"/>
      <c r="H28" s="87" t="s">
        <v>56</v>
      </c>
      <c r="I28" s="88"/>
      <c r="J28" s="89">
        <f>ROUNDDOWN(K26*100/110,0)</f>
        <v>0</v>
      </c>
      <c r="K28" s="90"/>
    </row>
    <row r="29" spans="1:11" ht="54.75" customHeight="1" x14ac:dyDescent="0.4">
      <c r="B29" s="49"/>
      <c r="C29" s="49"/>
      <c r="D29" s="49"/>
      <c r="E29" s="49"/>
      <c r="F29" s="49"/>
      <c r="G29" s="49"/>
      <c r="H29" s="78" t="s">
        <v>57</v>
      </c>
      <c r="I29" s="78"/>
      <c r="J29" s="78"/>
      <c r="K29" s="78"/>
    </row>
    <row r="30" spans="1:11" x14ac:dyDescent="0.4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4"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2:11" x14ac:dyDescent="0.4"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2:11" x14ac:dyDescent="0.4"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2:11" x14ac:dyDescent="0.4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x14ac:dyDescent="0.4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4"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2:11" x14ac:dyDescent="0.4"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protectedRanges>
    <protectedRange sqref="F6" name="範囲1"/>
    <protectedRange sqref="F8:F10" name="範囲1_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&amp;R別紙2-4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総括表</vt:lpstr>
      <vt:lpstr>1垂井町クリーンセンター</vt:lpstr>
      <vt:lpstr>2垂井町浄化センター</vt:lpstr>
      <vt:lpstr>3垂井町上水道第１水源地</vt:lpstr>
      <vt:lpstr>4垂井町上水道第２水源地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tarui</dc:creator>
  <cp:lastModifiedBy>Administrator</cp:lastModifiedBy>
  <cp:lastPrinted>2026-04-27T12:43:18Z</cp:lastPrinted>
  <dcterms:created xsi:type="dcterms:W3CDTF">2023-04-22T09:43:34Z</dcterms:created>
  <dcterms:modified xsi:type="dcterms:W3CDTF">2026-04-28T12:53:09Z</dcterms:modified>
</cp:coreProperties>
</file>